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IOFFICESV02\public\令和07年度\0520200000 - 保険年金課\J2 国保\J202 国民健康保険税\J20208 諸　　務\03 広報・ＨＰ原稿\HP\試算ページ用データ\"/>
    </mc:Choice>
  </mc:AlternateContent>
  <xr:revisionPtr revIDLastSave="0" documentId="13_ncr:1_{838B730B-4205-4D5F-91DF-32FC07BB34F3}" xr6:coauthVersionLast="47" xr6:coauthVersionMax="47" xr10:uidLastSave="{00000000-0000-0000-0000-000000000000}"/>
  <bookViews>
    <workbookView xWindow="390" yWindow="390" windowWidth="18780" windowHeight="11070" xr2:uid="{00000000-000D-0000-FFFF-FFFF00000000}"/>
  </bookViews>
  <sheets>
    <sheet name="簡易試算シート" sheetId="1" r:id="rId1"/>
  </sheets>
  <definedNames>
    <definedName name="_xlnm.Print_Area" localSheetId="0">簡易試算シート!$A$1:$AF$64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3" i="1" l="1"/>
  <c r="J50" i="1" s="1"/>
  <c r="L21" i="1"/>
  <c r="N43" i="1"/>
  <c r="N42" i="1"/>
  <c r="AB13" i="1"/>
  <c r="K45" i="1"/>
  <c r="K52" i="1"/>
  <c r="N50" i="1"/>
  <c r="N49" i="1"/>
  <c r="R13" i="1"/>
  <c r="R14" i="1"/>
  <c r="R15" i="1" l="1"/>
  <c r="R16" i="1"/>
  <c r="R17" i="1"/>
  <c r="R18" i="1"/>
  <c r="X20" i="1" l="1"/>
  <c r="F28" i="1" s="1"/>
  <c r="K31" i="1"/>
  <c r="F35" i="1" l="1"/>
  <c r="F49" i="1"/>
  <c r="V49" i="1" s="1"/>
  <c r="K38" i="1"/>
  <c r="N36" i="1"/>
  <c r="N35" i="1"/>
  <c r="N29" i="1"/>
  <c r="N28" i="1"/>
  <c r="V28" i="1" s="1"/>
  <c r="J43" i="1"/>
  <c r="V43" i="1" s="1"/>
  <c r="L20" i="1"/>
  <c r="AB18" i="1"/>
  <c r="AB17" i="1"/>
  <c r="AB16" i="1"/>
  <c r="AB15" i="1"/>
  <c r="AB14" i="1"/>
  <c r="X21" i="1" s="1"/>
  <c r="F42" i="1" s="1"/>
  <c r="V50" i="1" l="1"/>
  <c r="V52" i="1" s="1"/>
  <c r="T56" i="1" s="1"/>
  <c r="J36" i="1"/>
  <c r="V36" i="1" s="1"/>
  <c r="J29" i="1"/>
  <c r="V29" i="1" s="1"/>
  <c r="V42" i="1"/>
  <c r="V45" i="1" l="1"/>
  <c r="N56" i="1" s="1"/>
  <c r="V31" i="1"/>
  <c r="B56" i="1" s="1"/>
  <c r="V35" i="1"/>
  <c r="V38" i="1" s="1"/>
  <c r="H56" i="1" s="1"/>
  <c r="Y55" i="1" l="1"/>
  <c r="Y57" i="1" s="1"/>
</calcChain>
</file>

<file path=xl/sharedStrings.xml><?xml version="1.0" encoding="utf-8"?>
<sst xmlns="http://schemas.openxmlformats.org/spreadsheetml/2006/main" count="169" uniqueCount="77">
  <si>
    <t>所　得　割</t>
    <rPh sb="0" eb="1">
      <t>トコロ</t>
    </rPh>
    <rPh sb="2" eb="3">
      <t>トク</t>
    </rPh>
    <rPh sb="4" eb="5">
      <t>ワリ</t>
    </rPh>
    <phoneticPr fontId="3"/>
  </si>
  <si>
    <t>均　等　割</t>
    <rPh sb="0" eb="1">
      <t>タモツ</t>
    </rPh>
    <rPh sb="2" eb="3">
      <t>トウ</t>
    </rPh>
    <rPh sb="4" eb="5">
      <t>ワリ</t>
    </rPh>
    <phoneticPr fontId="3"/>
  </si>
  <si>
    <t>賦 課 限 度 額</t>
    <rPh sb="0" eb="1">
      <t>ミツグ</t>
    </rPh>
    <rPh sb="2" eb="3">
      <t>カ</t>
    </rPh>
    <rPh sb="4" eb="5">
      <t>キリ</t>
    </rPh>
    <rPh sb="6" eb="7">
      <t>ド</t>
    </rPh>
    <rPh sb="8" eb="9">
      <t>ガク</t>
    </rPh>
    <phoneticPr fontId="3"/>
  </si>
  <si>
    <t>医　　療　　分</t>
    <rPh sb="0" eb="1">
      <t>イ</t>
    </rPh>
    <rPh sb="3" eb="4">
      <t>リョウ</t>
    </rPh>
    <rPh sb="6" eb="7">
      <t>ブン</t>
    </rPh>
    <phoneticPr fontId="3"/>
  </si>
  <si>
    <t>介　　護　　分</t>
    <rPh sb="0" eb="1">
      <t>スケ</t>
    </rPh>
    <rPh sb="3" eb="4">
      <t>ユズル</t>
    </rPh>
    <rPh sb="6" eb="7">
      <t>ブン</t>
    </rPh>
    <phoneticPr fontId="3"/>
  </si>
  <si>
    <t>《試算条件　入力シート》</t>
    <rPh sb="1" eb="3">
      <t>シサン</t>
    </rPh>
    <rPh sb="3" eb="5">
      <t>ジョウケン</t>
    </rPh>
    <rPh sb="6" eb="8">
      <t>ニュウリョク</t>
    </rPh>
    <phoneticPr fontId="3"/>
  </si>
  <si>
    <t>加入者</t>
    <rPh sb="0" eb="3">
      <t>カニュウシャ</t>
    </rPh>
    <phoneticPr fontId="3"/>
  </si>
  <si>
    <t>年齢</t>
    <rPh sb="0" eb="2">
      <t>ネンレイ</t>
    </rPh>
    <phoneticPr fontId="3"/>
  </si>
  <si>
    <t>前年中の所得金額</t>
    <rPh sb="0" eb="2">
      <t>ゼンネン</t>
    </rPh>
    <rPh sb="2" eb="3">
      <t>チュウ</t>
    </rPh>
    <rPh sb="4" eb="6">
      <t>ショトク</t>
    </rPh>
    <rPh sb="6" eb="8">
      <t>キンガク</t>
    </rPh>
    <phoneticPr fontId="3"/>
  </si>
  <si>
    <t>介護分
該　当</t>
    <rPh sb="0" eb="2">
      <t>カイゴ</t>
    </rPh>
    <rPh sb="2" eb="3">
      <t>ブン</t>
    </rPh>
    <rPh sb="4" eb="5">
      <t>ガイ</t>
    </rPh>
    <rPh sb="6" eb="7">
      <t>トウ</t>
    </rPh>
    <phoneticPr fontId="3"/>
  </si>
  <si>
    <t>円</t>
    <rPh sb="0" eb="1">
      <t>エン</t>
    </rPh>
    <phoneticPr fontId="3"/>
  </si>
  <si>
    <t>→</t>
    <phoneticPr fontId="3"/>
  </si>
  <si>
    <t>Ｂ</t>
    <phoneticPr fontId="3"/>
  </si>
  <si>
    <t>国保に加入する被保険者数</t>
    <rPh sb="0" eb="2">
      <t>コクホ</t>
    </rPh>
    <rPh sb="3" eb="5">
      <t>カニュウ</t>
    </rPh>
    <rPh sb="7" eb="11">
      <t>ヒホケンシャ</t>
    </rPh>
    <rPh sb="11" eb="12">
      <t>スウ</t>
    </rPh>
    <phoneticPr fontId="3"/>
  </si>
  <si>
    <t>Ａ</t>
    <phoneticPr fontId="3"/>
  </si>
  <si>
    <t>人</t>
    <rPh sb="0" eb="1">
      <t>ニン</t>
    </rPh>
    <phoneticPr fontId="3"/>
  </si>
  <si>
    <t>算定基礎額合計</t>
    <rPh sb="0" eb="2">
      <t>サンテイ</t>
    </rPh>
    <rPh sb="2" eb="4">
      <t>キソ</t>
    </rPh>
    <rPh sb="4" eb="5">
      <t>ガク</t>
    </rPh>
    <rPh sb="5" eb="7">
      <t>ゴウケイ</t>
    </rPh>
    <phoneticPr fontId="3"/>
  </si>
  <si>
    <t>Ｂ</t>
    <phoneticPr fontId="3"/>
  </si>
  <si>
    <t>　うち介護分</t>
    <rPh sb="3" eb="5">
      <t>カイゴ</t>
    </rPh>
    <rPh sb="5" eb="6">
      <t>ブン</t>
    </rPh>
    <phoneticPr fontId="3"/>
  </si>
  <si>
    <t>Ｃ</t>
    <phoneticPr fontId="3"/>
  </si>
  <si>
    <t>Ｄ</t>
    <phoneticPr fontId="3"/>
  </si>
  <si>
    <t>《税額の計算》</t>
    <rPh sb="1" eb="3">
      <t>ゼイガク</t>
    </rPh>
    <rPh sb="4" eb="6">
      <t>ケイサン</t>
    </rPh>
    <phoneticPr fontId="3"/>
  </si>
  <si>
    <t>Ⅰ医療分</t>
    <rPh sb="1" eb="3">
      <t>イリョウ</t>
    </rPh>
    <rPh sb="3" eb="4">
      <t>ブン</t>
    </rPh>
    <phoneticPr fontId="3"/>
  </si>
  <si>
    <t>税率</t>
    <rPh sb="0" eb="2">
      <t>ゼイリツ</t>
    </rPh>
    <phoneticPr fontId="3"/>
  </si>
  <si>
    <t>所得割額</t>
    <rPh sb="0" eb="2">
      <t>ショトク</t>
    </rPh>
    <rPh sb="2" eb="3">
      <t>ワリ</t>
    </rPh>
    <rPh sb="3" eb="4">
      <t>ガク</t>
    </rPh>
    <phoneticPr fontId="3"/>
  </si>
  <si>
    <t>×</t>
    <phoneticPr fontId="3"/>
  </si>
  <si>
    <t>＝</t>
    <phoneticPr fontId="3"/>
  </si>
  <si>
    <t>①</t>
    <phoneticPr fontId="3"/>
  </si>
  <si>
    <t>均等割額</t>
    <rPh sb="0" eb="2">
      <t>キントウ</t>
    </rPh>
    <rPh sb="2" eb="3">
      <t>ワリ</t>
    </rPh>
    <rPh sb="3" eb="4">
      <t>ガク</t>
    </rPh>
    <phoneticPr fontId="3"/>
  </si>
  <si>
    <t>×</t>
    <phoneticPr fontId="3"/>
  </si>
  <si>
    <t>②</t>
    <phoneticPr fontId="3"/>
  </si>
  <si>
    <t>医療分の年税額</t>
    <rPh sb="0" eb="2">
      <t>イリョウ</t>
    </rPh>
    <rPh sb="2" eb="3">
      <t>ブン</t>
    </rPh>
    <rPh sb="4" eb="7">
      <t>ネンゼイガク</t>
    </rPh>
    <phoneticPr fontId="3"/>
  </si>
  <si>
    <t>【限度額</t>
    <rPh sb="1" eb="3">
      <t>ゲンド</t>
    </rPh>
    <rPh sb="3" eb="4">
      <t>ガク</t>
    </rPh>
    <phoneticPr fontId="3"/>
  </si>
  <si>
    <t>】</t>
    <phoneticPr fontId="3"/>
  </si>
  <si>
    <t>①＋②</t>
    <phoneticPr fontId="3"/>
  </si>
  <si>
    <t>③</t>
    <phoneticPr fontId="3"/>
  </si>
  <si>
    <t>（100円未満切捨）</t>
    <rPh sb="4" eb="5">
      <t>エン</t>
    </rPh>
    <rPh sb="5" eb="7">
      <t>ミマン</t>
    </rPh>
    <rPh sb="7" eb="9">
      <t>キリス</t>
    </rPh>
    <phoneticPr fontId="3"/>
  </si>
  <si>
    <t>Ⅱ支援金分</t>
    <rPh sb="1" eb="3">
      <t>シエン</t>
    </rPh>
    <rPh sb="3" eb="4">
      <t>キン</t>
    </rPh>
    <rPh sb="4" eb="5">
      <t>ブン</t>
    </rPh>
    <phoneticPr fontId="3"/>
  </si>
  <si>
    <t>④</t>
    <phoneticPr fontId="3"/>
  </si>
  <si>
    <t>⑤</t>
    <phoneticPr fontId="3"/>
  </si>
  <si>
    <t>支援金分の年税額</t>
    <rPh sb="0" eb="2">
      <t>シエン</t>
    </rPh>
    <rPh sb="2" eb="3">
      <t>キン</t>
    </rPh>
    <rPh sb="3" eb="4">
      <t>ブン</t>
    </rPh>
    <rPh sb="5" eb="8">
      <t>ネンゼイガク</t>
    </rPh>
    <phoneticPr fontId="3"/>
  </si>
  <si>
    <t>④＋⑤</t>
    <phoneticPr fontId="3"/>
  </si>
  <si>
    <t>⑥</t>
    <phoneticPr fontId="3"/>
  </si>
  <si>
    <t>Ｄ</t>
    <phoneticPr fontId="3"/>
  </si>
  <si>
    <t>⑦</t>
    <phoneticPr fontId="3"/>
  </si>
  <si>
    <t>⑧</t>
    <phoneticPr fontId="3"/>
  </si>
  <si>
    <t>介護分の年税額</t>
    <rPh sb="0" eb="2">
      <t>カイゴ</t>
    </rPh>
    <rPh sb="2" eb="3">
      <t>ブン</t>
    </rPh>
    <rPh sb="4" eb="7">
      <t>ネンゼイガク</t>
    </rPh>
    <phoneticPr fontId="3"/>
  </si>
  <si>
    <t>⑦＋⑧</t>
    <phoneticPr fontId="3"/>
  </si>
  <si>
    <t>⑨</t>
    <phoneticPr fontId="3"/>
  </si>
  <si>
    <t>Ⅳ全体分</t>
    <rPh sb="1" eb="3">
      <t>ゼンタイ</t>
    </rPh>
    <rPh sb="3" eb="4">
      <t>ブン</t>
    </rPh>
    <phoneticPr fontId="3"/>
  </si>
  <si>
    <t>③</t>
    <phoneticPr fontId="3"/>
  </si>
  <si>
    <t>＋</t>
    <phoneticPr fontId="3"/>
  </si>
  <si>
    <t>◎注意事項</t>
    <rPh sb="1" eb="3">
      <t>チュウイ</t>
    </rPh>
    <rPh sb="3" eb="5">
      <t>ジコウ</t>
    </rPh>
    <phoneticPr fontId="3"/>
  </si>
  <si>
    <t>・本計算シートは、あくまで試算による目安のため、実際の保険税額と異なる場合があります。</t>
    <rPh sb="1" eb="2">
      <t>ホン</t>
    </rPh>
    <rPh sb="2" eb="4">
      <t>ケイサン</t>
    </rPh>
    <rPh sb="13" eb="15">
      <t>シサン</t>
    </rPh>
    <rPh sb="18" eb="20">
      <t>メヤス</t>
    </rPh>
    <rPh sb="24" eb="26">
      <t>ジッサイ</t>
    </rPh>
    <rPh sb="27" eb="29">
      <t>ホケン</t>
    </rPh>
    <rPh sb="29" eb="31">
      <t>ゼイガク</t>
    </rPh>
    <rPh sb="32" eb="33">
      <t>コト</t>
    </rPh>
    <rPh sb="35" eb="37">
      <t>バアイ</t>
    </rPh>
    <phoneticPr fontId="3"/>
  </si>
  <si>
    <t>・国民健康保険税に関するご案内は、あわせてホームページの「国民健康保険税」のページをご覧ください。</t>
    <rPh sb="1" eb="3">
      <t>コクミン</t>
    </rPh>
    <rPh sb="3" eb="5">
      <t>ケンコウ</t>
    </rPh>
    <rPh sb="5" eb="7">
      <t>ホケン</t>
    </rPh>
    <rPh sb="7" eb="8">
      <t>ゼイ</t>
    </rPh>
    <rPh sb="9" eb="10">
      <t>カン</t>
    </rPh>
    <rPh sb="13" eb="15">
      <t>アンナイ</t>
    </rPh>
    <rPh sb="29" eb="31">
      <t>コクミン</t>
    </rPh>
    <rPh sb="31" eb="33">
      <t>ケンコウ</t>
    </rPh>
    <rPh sb="33" eb="35">
      <t>ホケン</t>
    </rPh>
    <rPh sb="35" eb="36">
      <t>ゼイ</t>
    </rPh>
    <phoneticPr fontId="3"/>
  </si>
  <si>
    <t>・世帯主様が納税義務者となるため、世帯主様のお名前で納付書等を送付します。</t>
    <rPh sb="1" eb="4">
      <t>セタイヌシ</t>
    </rPh>
    <rPh sb="4" eb="5">
      <t>サマ</t>
    </rPh>
    <rPh sb="6" eb="8">
      <t>ノウゼイ</t>
    </rPh>
    <rPh sb="8" eb="11">
      <t>ギムシャ</t>
    </rPh>
    <rPh sb="17" eb="20">
      <t>セタイヌシ</t>
    </rPh>
    <rPh sb="20" eb="21">
      <t>サマ</t>
    </rPh>
    <rPh sb="23" eb="25">
      <t>ナマエ</t>
    </rPh>
    <rPh sb="26" eb="29">
      <t>ノウフショ</t>
    </rPh>
    <rPh sb="29" eb="30">
      <t>トウ</t>
    </rPh>
    <rPh sb="31" eb="33">
      <t>ソウフ</t>
    </rPh>
    <phoneticPr fontId="3"/>
  </si>
  <si>
    <t>・各種軽減に該当する場合や年度途中の国保への加入脱退に伴う月割計算は反映されません。</t>
    <rPh sb="1" eb="3">
      <t>カクシュ</t>
    </rPh>
    <rPh sb="3" eb="5">
      <t>ケイゲン</t>
    </rPh>
    <rPh sb="6" eb="8">
      <t>ガイトウ</t>
    </rPh>
    <rPh sb="10" eb="12">
      <t>バアイ</t>
    </rPh>
    <rPh sb="13" eb="15">
      <t>ネンド</t>
    </rPh>
    <rPh sb="15" eb="17">
      <t>トチュウ</t>
    </rPh>
    <rPh sb="18" eb="20">
      <t>コクホ</t>
    </rPh>
    <rPh sb="22" eb="24">
      <t>カニュウ</t>
    </rPh>
    <rPh sb="24" eb="26">
      <t>ダッタイ</t>
    </rPh>
    <rPh sb="27" eb="28">
      <t>トモナ</t>
    </rPh>
    <rPh sb="29" eb="31">
      <t>ツキワリ</t>
    </rPh>
    <rPh sb="31" eb="33">
      <t>ケイサン</t>
    </rPh>
    <rPh sb="34" eb="36">
      <t>ハンエイ</t>
    </rPh>
    <phoneticPr fontId="3"/>
  </si>
  <si>
    <t>・より正確な保険税額をお知りになりたい場合には、直接担当までご連絡ください。</t>
    <rPh sb="3" eb="5">
      <t>セイカク</t>
    </rPh>
    <rPh sb="6" eb="8">
      <t>ホケン</t>
    </rPh>
    <rPh sb="8" eb="10">
      <t>ゼイガク</t>
    </rPh>
    <rPh sb="12" eb="13">
      <t>シ</t>
    </rPh>
    <rPh sb="19" eb="21">
      <t>バアイ</t>
    </rPh>
    <rPh sb="24" eb="26">
      <t>チョクセツ</t>
    </rPh>
    <rPh sb="26" eb="28">
      <t>タントウ</t>
    </rPh>
    <rPh sb="31" eb="33">
      <t>レンラク</t>
    </rPh>
    <phoneticPr fontId="3"/>
  </si>
  <si>
    <t>Ⅲ介護分　（40歳以上65歳未満のかたのみ）</t>
    <rPh sb="1" eb="3">
      <t>カイゴ</t>
    </rPh>
    <rPh sb="3" eb="4">
      <t>ブン</t>
    </rPh>
    <rPh sb="8" eb="11">
      <t>サイイジョウ</t>
    </rPh>
    <rPh sb="13" eb="16">
      <t>サイミマン</t>
    </rPh>
    <phoneticPr fontId="3"/>
  </si>
  <si>
    <t>※　介護分は40歳以上65歳未満のかたのみ</t>
    <rPh sb="2" eb="4">
      <t>カイゴ</t>
    </rPh>
    <rPh sb="4" eb="5">
      <t>ブン</t>
    </rPh>
    <rPh sb="8" eb="11">
      <t>サイイジョウ</t>
    </rPh>
    <rPh sb="13" eb="14">
      <t>サイ</t>
    </rPh>
    <rPh sb="14" eb="16">
      <t>ミマン</t>
    </rPh>
    <phoneticPr fontId="3"/>
  </si>
  <si>
    <r>
      <t xml:space="preserve">所得割額の算定基礎額
</t>
    </r>
    <r>
      <rPr>
        <sz val="8"/>
        <color theme="1"/>
        <rFont val="ＭＳ Ｐゴシック"/>
        <family val="3"/>
        <charset val="128"/>
        <scheme val="minor"/>
      </rPr>
      <t>（前年中の所得－基礎控除（43万円））</t>
    </r>
    <rPh sb="0" eb="2">
      <t>ショトク</t>
    </rPh>
    <rPh sb="2" eb="3">
      <t>ワリ</t>
    </rPh>
    <rPh sb="3" eb="4">
      <t>ガク</t>
    </rPh>
    <rPh sb="5" eb="7">
      <t>サンテイ</t>
    </rPh>
    <rPh sb="7" eb="9">
      <t>キソ</t>
    </rPh>
    <rPh sb="9" eb="10">
      <t>ガク</t>
    </rPh>
    <rPh sb="12" eb="15">
      <t>ゼンネンチュウ</t>
    </rPh>
    <rPh sb="16" eb="18">
      <t>ショトク</t>
    </rPh>
    <rPh sb="19" eb="21">
      <t>キソ</t>
    </rPh>
    <rPh sb="21" eb="23">
      <t>コウジョ</t>
    </rPh>
    <rPh sb="26" eb="27">
      <t>マン</t>
    </rPh>
    <rPh sb="27" eb="28">
      <t>エン</t>
    </rPh>
    <phoneticPr fontId="3"/>
  </si>
  <si>
    <t>令和８年度　白岡市国民健康保険税　簡易試算シート</t>
    <rPh sb="0" eb="1">
      <t>レイ</t>
    </rPh>
    <rPh sb="1" eb="2">
      <t>ワ</t>
    </rPh>
    <rPh sb="3" eb="4">
      <t>ネン</t>
    </rPh>
    <rPh sb="6" eb="8">
      <t>シラオカ</t>
    </rPh>
    <rPh sb="8" eb="9">
      <t>シ</t>
    </rPh>
    <rPh sb="9" eb="11">
      <t>コクミン</t>
    </rPh>
    <rPh sb="11" eb="13">
      <t>ケンコウ</t>
    </rPh>
    <rPh sb="13" eb="15">
      <t>ホケン</t>
    </rPh>
    <rPh sb="15" eb="16">
      <t>ゼイ</t>
    </rPh>
    <rPh sb="17" eb="19">
      <t>カンイ</t>
    </rPh>
    <rPh sb="19" eb="21">
      <t>シサン</t>
    </rPh>
    <phoneticPr fontId="3"/>
  </si>
  <si>
    <t>《令和８年度　白岡市国民健康保険税率》</t>
    <rPh sb="1" eb="3">
      <t>レイワ</t>
    </rPh>
    <rPh sb="4" eb="6">
      <t>ネンド</t>
    </rPh>
    <rPh sb="5" eb="6">
      <t>ド</t>
    </rPh>
    <rPh sb="7" eb="9">
      <t>シラオカ</t>
    </rPh>
    <rPh sb="9" eb="10">
      <t>シ</t>
    </rPh>
    <rPh sb="10" eb="12">
      <t>コクミン</t>
    </rPh>
    <rPh sb="12" eb="14">
      <t>ケンコウ</t>
    </rPh>
    <rPh sb="14" eb="16">
      <t>ホケン</t>
    </rPh>
    <rPh sb="16" eb="18">
      <t>ゼイリツ</t>
    </rPh>
    <phoneticPr fontId="3"/>
  </si>
  <si>
    <t>B</t>
    <phoneticPr fontId="3"/>
  </si>
  <si>
    <t>⑩</t>
    <phoneticPr fontId="3"/>
  </si>
  <si>
    <t>⑪</t>
    <phoneticPr fontId="3"/>
  </si>
  <si>
    <t>⑫</t>
    <phoneticPr fontId="3"/>
  </si>
  <si>
    <t>⑩+⑪</t>
    <phoneticPr fontId="3"/>
  </si>
  <si>
    <t>子ども・子育て支援金分の年税額</t>
    <rPh sb="0" eb="1">
      <t>コ</t>
    </rPh>
    <rPh sb="4" eb="6">
      <t>コソダ</t>
    </rPh>
    <rPh sb="7" eb="10">
      <t>シエンキン</t>
    </rPh>
    <rPh sb="10" eb="11">
      <t>ブン</t>
    </rPh>
    <rPh sb="12" eb="15">
      <t>ネンゼイガク</t>
    </rPh>
    <phoneticPr fontId="3"/>
  </si>
  <si>
    <t>子ども・子育て支援金分</t>
    <rPh sb="0" eb="1">
      <t>コ</t>
    </rPh>
    <rPh sb="4" eb="5">
      <t>コ</t>
    </rPh>
    <rPh sb="5" eb="6">
      <t>ソダ</t>
    </rPh>
    <rPh sb="7" eb="10">
      <t>シエンキン</t>
    </rPh>
    <rPh sb="10" eb="11">
      <t>ブン</t>
    </rPh>
    <phoneticPr fontId="3"/>
  </si>
  <si>
    <t>Ⅳ子ども・子育て支援金分　（１８歳以上均等割分を含む）</t>
    <rPh sb="1" eb="2">
      <t>コ</t>
    </rPh>
    <rPh sb="5" eb="7">
      <t>コソダ</t>
    </rPh>
    <rPh sb="8" eb="11">
      <t>シエンキン</t>
    </rPh>
    <rPh sb="11" eb="12">
      <t>ブン</t>
    </rPh>
    <rPh sb="16" eb="19">
      <t>サイイジョウ</t>
    </rPh>
    <rPh sb="19" eb="22">
      <t>キントウワリ</t>
    </rPh>
    <rPh sb="22" eb="23">
      <t>ブン</t>
    </rPh>
    <rPh sb="24" eb="25">
      <t>フク</t>
    </rPh>
    <phoneticPr fontId="3"/>
  </si>
  <si>
    <t>後期高齢者支援金分</t>
    <rPh sb="0" eb="2">
      <t>コウキ</t>
    </rPh>
    <rPh sb="2" eb="5">
      <t>コウレイシャ</t>
    </rPh>
    <rPh sb="5" eb="6">
      <t>ササ</t>
    </rPh>
    <rPh sb="6" eb="7">
      <t>エン</t>
    </rPh>
    <rPh sb="7" eb="8">
      <t>キン</t>
    </rPh>
    <rPh sb="8" eb="9">
      <t>ブン</t>
    </rPh>
    <phoneticPr fontId="3"/>
  </si>
  <si>
    <t>※　子ども・子育て支援金分の均等割は18歳以上のかたのみ</t>
    <rPh sb="2" eb="3">
      <t>コ</t>
    </rPh>
    <rPh sb="6" eb="8">
      <t>コソダ</t>
    </rPh>
    <rPh sb="9" eb="12">
      <t>シエンキン</t>
    </rPh>
    <rPh sb="14" eb="17">
      <t>キントウワリ</t>
    </rPh>
    <phoneticPr fontId="3"/>
  </si>
  <si>
    <t>E</t>
    <phoneticPr fontId="3"/>
  </si>
  <si>
    <t>　うち子ども・子育て支援金均等割分</t>
    <rPh sb="13" eb="16">
      <t>キントウワリ</t>
    </rPh>
    <phoneticPr fontId="3"/>
  </si>
  <si>
    <t>１か月あたりの保険税額</t>
    <phoneticPr fontId="3"/>
  </si>
  <si>
    <t>※子ども子育て支援金均等割は１８歳以上均等割額１０３円を含みます。</t>
    <rPh sb="1" eb="2">
      <t>コ</t>
    </rPh>
    <rPh sb="4" eb="6">
      <t>コソダ</t>
    </rPh>
    <rPh sb="7" eb="10">
      <t>シエンキン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</si>
</sst>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3" x14ac:knownFonts="1">
    <font>
      <sz val="11"/>
      <color theme="1"/>
      <name val="ＭＳ Ｐゴシック"/>
      <family val="2"/>
      <scheme val="minor"/>
    </font>
    <font>
      <sz val="11"/>
      <color theme="1"/>
      <name val="ＭＳ Ｐゴシック"/>
      <family val="2"/>
      <scheme val="minor"/>
    </font>
    <font>
      <b/>
      <u val="double"/>
      <sz val="16"/>
      <color theme="1"/>
      <name val="ＭＳ Ｐゴシック"/>
      <family val="3"/>
      <charset val="128"/>
      <scheme val="minor"/>
    </font>
    <font>
      <sz val="6"/>
      <name val="ＭＳ Ｐゴシック"/>
      <family val="3"/>
      <charset val="128"/>
      <scheme val="minor"/>
    </font>
    <font>
      <b/>
      <sz val="16"/>
      <color theme="1"/>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sz val="10.5"/>
      <color theme="1"/>
      <name val="ＭＳ Ｐゴシック"/>
      <family val="2"/>
      <scheme val="minor"/>
    </font>
    <font>
      <sz val="9"/>
      <color theme="1"/>
      <name val="ＭＳ Ｐゴシック"/>
      <family val="2"/>
      <scheme val="minor"/>
    </font>
    <font>
      <sz val="9"/>
      <color theme="1"/>
      <name val="ＭＳ Ｐゴシック"/>
      <family val="3"/>
      <charset val="128"/>
      <scheme val="minor"/>
    </font>
    <font>
      <sz val="8"/>
      <color theme="1"/>
      <name val="ＭＳ Ｐゴシック"/>
      <family val="2"/>
      <scheme val="minor"/>
    </font>
    <font>
      <sz val="6"/>
      <color theme="1"/>
      <name val="ＭＳ Ｐゴシック"/>
      <family val="2"/>
      <scheme val="minor"/>
    </font>
    <font>
      <sz val="11"/>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0"/>
      </right>
      <top style="thin">
        <color theme="1"/>
      </top>
      <bottom style="thin">
        <color theme="1"/>
      </bottom>
      <diagonal/>
    </border>
    <border>
      <left style="thin">
        <color theme="0"/>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0"/>
      </right>
      <top style="thin">
        <color theme="1"/>
      </top>
      <bottom/>
      <diagonal/>
    </border>
    <border>
      <left/>
      <right style="thin">
        <color theme="1"/>
      </right>
      <top style="thin">
        <color theme="1"/>
      </top>
      <bottom/>
      <diagonal/>
    </border>
    <border>
      <left/>
      <right/>
      <top style="thin">
        <color theme="1"/>
      </top>
      <bottom style="thin">
        <color indexed="64"/>
      </bottom>
      <diagonal/>
    </border>
    <border>
      <left/>
      <right style="thin">
        <color theme="0"/>
      </right>
      <top style="thin">
        <color theme="1"/>
      </top>
      <bottom style="thin">
        <color indexed="64"/>
      </bottom>
      <diagonal/>
    </border>
    <border>
      <left style="thin">
        <color theme="0"/>
      </left>
      <right style="thin">
        <color indexed="64"/>
      </right>
      <top/>
      <bottom style="thin">
        <color indexed="64"/>
      </bottom>
      <diagonal/>
    </border>
    <border>
      <left/>
      <right/>
      <top/>
      <bottom style="thin">
        <color indexed="64"/>
      </bottom>
      <diagonal/>
    </border>
    <border>
      <left style="thin">
        <color theme="1"/>
      </left>
      <right style="thin">
        <color theme="0"/>
      </right>
      <top style="thin">
        <color theme="1"/>
      </top>
      <bottom style="thin">
        <color theme="1"/>
      </bottom>
      <diagonal/>
    </border>
    <border>
      <left style="thin">
        <color theme="0"/>
      </left>
      <right style="thin">
        <color theme="0"/>
      </right>
      <top style="thin">
        <color theme="1"/>
      </top>
      <bottom style="thin">
        <color theme="1"/>
      </bottom>
      <diagonal/>
    </border>
    <border>
      <left/>
      <right/>
      <top style="thin">
        <color theme="1"/>
      </top>
      <bottom style="double">
        <color indexed="64"/>
      </bottom>
      <diagonal/>
    </border>
    <border>
      <left style="double">
        <color indexed="64"/>
      </left>
      <right style="thin">
        <color theme="0"/>
      </right>
      <top style="double">
        <color indexed="64"/>
      </top>
      <bottom style="double">
        <color indexed="64"/>
      </bottom>
      <diagonal/>
    </border>
    <border>
      <left style="thin">
        <color theme="0"/>
      </left>
      <right style="thin">
        <color theme="0"/>
      </right>
      <top style="double">
        <color indexed="64"/>
      </top>
      <bottom style="double">
        <color indexed="64"/>
      </bottom>
      <diagonal/>
    </border>
    <border>
      <left style="thin">
        <color theme="0"/>
      </left>
      <right style="double">
        <color indexed="64"/>
      </right>
      <top style="double">
        <color indexed="64"/>
      </top>
      <bottom/>
      <diagonal/>
    </border>
    <border>
      <left/>
      <right/>
      <top style="double">
        <color indexed="64"/>
      </top>
      <bottom style="thin">
        <color indexed="64"/>
      </bottom>
      <diagonal/>
    </border>
    <border>
      <left style="thin">
        <color theme="0"/>
      </left>
      <right/>
      <top style="double">
        <color indexed="64"/>
      </top>
      <bottom style="double">
        <color indexed="64"/>
      </bottom>
      <diagonal/>
    </border>
    <border>
      <left style="double">
        <color indexed="64"/>
      </left>
      <right/>
      <top/>
      <bottom/>
      <diagonal/>
    </border>
    <border>
      <left/>
      <right/>
      <top/>
      <bottom style="double">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right/>
      <top style="double">
        <color indexed="64"/>
      </top>
      <bottom style="double">
        <color indexed="64"/>
      </bottom>
      <diagonal/>
    </border>
    <border>
      <left/>
      <right style="thin">
        <color theme="0"/>
      </right>
      <top style="double">
        <color indexed="64"/>
      </top>
      <bottom style="double">
        <color indexed="64"/>
      </bottom>
      <diagonal/>
    </border>
    <border>
      <left style="double">
        <color indexed="64"/>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style="thin">
        <color theme="1"/>
      </right>
      <top/>
      <bottom/>
      <diagonal/>
    </border>
    <border>
      <left style="thin">
        <color theme="1"/>
      </left>
      <right/>
      <top style="medium">
        <color theme="1"/>
      </top>
      <bottom style="thin">
        <color theme="1"/>
      </bottom>
      <diagonal/>
    </border>
    <border>
      <left/>
      <right/>
      <top style="medium">
        <color theme="1"/>
      </top>
      <bottom style="thin">
        <color theme="1"/>
      </bottom>
      <diagonal/>
    </border>
    <border>
      <left/>
      <right style="thin">
        <color theme="0"/>
      </right>
      <top style="medium">
        <color theme="1"/>
      </top>
      <bottom style="thin">
        <color theme="1"/>
      </bottom>
      <diagonal/>
    </border>
    <border>
      <left style="thin">
        <color indexed="64"/>
      </left>
      <right style="double">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double">
        <color indexed="64"/>
      </left>
      <right/>
      <top style="double">
        <color indexed="64"/>
      </top>
      <bottom style="double">
        <color indexed="64"/>
      </bottom>
      <diagonal/>
    </border>
    <border>
      <left style="thin">
        <color theme="0"/>
      </left>
      <right style="double">
        <color auto="1"/>
      </right>
      <top style="double">
        <color auto="1"/>
      </top>
      <bottom style="double">
        <color auto="1"/>
      </bottom>
      <diagonal/>
    </border>
  </borders>
  <cellStyleXfs count="2">
    <xf numFmtId="0" fontId="0" fillId="0" borderId="0"/>
    <xf numFmtId="38" fontId="1" fillId="0" borderId="0" applyFont="0" applyFill="0" applyBorder="0" applyAlignment="0" applyProtection="0">
      <alignment vertical="center"/>
    </xf>
  </cellStyleXfs>
  <cellXfs count="109">
    <xf numFmtId="0" fontId="0" fillId="0" borderId="0" xfId="0"/>
    <xf numFmtId="0" fontId="4"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38" fontId="0" fillId="0" borderId="9" xfId="1" applyFont="1" applyBorder="1" applyAlignment="1">
      <alignment vertical="center"/>
    </xf>
    <xf numFmtId="0" fontId="0" fillId="0" borderId="9" xfId="0" applyBorder="1" applyAlignment="1">
      <alignment vertical="center"/>
    </xf>
    <xf numFmtId="0" fontId="0" fillId="0" borderId="10" xfId="0" applyBorder="1" applyAlignment="1">
      <alignment horizontal="center" vertical="center"/>
    </xf>
    <xf numFmtId="0" fontId="0" fillId="0" borderId="12" xfId="0" applyBorder="1" applyAlignment="1">
      <alignment vertical="center"/>
    </xf>
    <xf numFmtId="0" fontId="0" fillId="0" borderId="16"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horizontal="center" vertical="center"/>
    </xf>
    <xf numFmtId="0" fontId="0" fillId="0" borderId="23" xfId="0" applyBorder="1" applyAlignment="1">
      <alignment vertical="center"/>
    </xf>
    <xf numFmtId="176" fontId="0" fillId="0" borderId="0" xfId="0" applyNumberFormat="1" applyBorder="1" applyAlignment="1">
      <alignment vertical="center"/>
    </xf>
    <xf numFmtId="0" fontId="0" fillId="0" borderId="24" xfId="0" applyBorder="1" applyAlignment="1">
      <alignment horizontal="center" vertical="center"/>
    </xf>
    <xf numFmtId="0" fontId="0" fillId="0" borderId="26"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29" xfId="0" applyBorder="1" applyAlignment="1">
      <alignment horizontal="center" vertical="center"/>
    </xf>
    <xf numFmtId="0" fontId="0" fillId="0" borderId="36" xfId="0" applyBorder="1" applyAlignment="1">
      <alignment horizontal="center" vertical="center"/>
    </xf>
    <xf numFmtId="0" fontId="7" fillId="0" borderId="0" xfId="0" applyFont="1" applyAlignment="1">
      <alignment vertical="center"/>
    </xf>
    <xf numFmtId="0" fontId="0" fillId="0" borderId="0" xfId="0" applyAlignment="1">
      <alignment vertical="center"/>
    </xf>
    <xf numFmtId="0" fontId="0" fillId="0" borderId="0" xfId="0" applyBorder="1" applyAlignment="1">
      <alignment horizontal="center" vertical="center"/>
    </xf>
    <xf numFmtId="38" fontId="0" fillId="0" borderId="0" xfId="1" applyFont="1" applyBorder="1" applyAlignment="1">
      <alignment vertical="center"/>
    </xf>
    <xf numFmtId="0" fontId="0" fillId="0" borderId="0" xfId="0" applyBorder="1" applyAlignment="1">
      <alignment vertical="center"/>
    </xf>
    <xf numFmtId="0" fontId="0" fillId="0" borderId="46" xfId="0" applyBorder="1" applyAlignment="1">
      <alignment horizontal="right" vertical="center"/>
    </xf>
    <xf numFmtId="0" fontId="0" fillId="0" borderId="0" xfId="0" applyBorder="1" applyAlignment="1">
      <alignment horizontal="right" vertical="center"/>
    </xf>
    <xf numFmtId="0" fontId="8"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176" fontId="0" fillId="0" borderId="0" xfId="0" applyNumberFormat="1" applyBorder="1" applyAlignment="1">
      <alignment vertical="center"/>
    </xf>
    <xf numFmtId="0" fontId="0" fillId="0" borderId="48" xfId="0" applyBorder="1"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0" fontId="0" fillId="0" borderId="49" xfId="0" applyBorder="1" applyAlignment="1">
      <alignment vertical="center"/>
    </xf>
    <xf numFmtId="0" fontId="0" fillId="0" borderId="27" xfId="0" applyBorder="1" applyAlignment="1">
      <alignment vertical="center"/>
    </xf>
    <xf numFmtId="0" fontId="10" fillId="0" borderId="0" xfId="0" applyFont="1" applyAlignment="1">
      <alignment vertical="center"/>
    </xf>
    <xf numFmtId="0" fontId="11" fillId="0" borderId="0" xfId="0" applyFont="1" applyAlignment="1">
      <alignment vertical="center"/>
    </xf>
    <xf numFmtId="0" fontId="8" fillId="0" borderId="20" xfId="0" applyFont="1" applyBorder="1" applyAlignment="1">
      <alignment vertical="center"/>
    </xf>
    <xf numFmtId="0" fontId="9" fillId="0" borderId="47" xfId="0" applyFont="1" applyBorder="1" applyAlignment="1">
      <alignment vertical="center" shrinkToFit="1"/>
    </xf>
    <xf numFmtId="0" fontId="9" fillId="0" borderId="0" xfId="0" applyFont="1" applyAlignment="1">
      <alignment vertical="center" shrinkToFit="1"/>
    </xf>
    <xf numFmtId="0" fontId="0" fillId="0" borderId="1" xfId="0" applyBorder="1" applyAlignment="1">
      <alignment horizontal="center" vertical="center"/>
    </xf>
    <xf numFmtId="10" fontId="0" fillId="0" borderId="1" xfId="0" applyNumberFormat="1" applyBorder="1" applyAlignment="1">
      <alignment horizontal="center" vertical="center"/>
    </xf>
    <xf numFmtId="176" fontId="0" fillId="0" borderId="1" xfId="0" applyNumberFormat="1" applyBorder="1" applyAlignment="1">
      <alignment horizontal="center" vertical="center"/>
    </xf>
    <xf numFmtId="176" fontId="0" fillId="0" borderId="44" xfId="0" applyNumberFormat="1" applyBorder="1" applyAlignment="1">
      <alignment horizontal="center" vertical="center"/>
    </xf>
    <xf numFmtId="176" fontId="0" fillId="0" borderId="9" xfId="0" applyNumberFormat="1" applyBorder="1" applyAlignment="1">
      <alignment horizontal="center" vertical="center"/>
    </xf>
    <xf numFmtId="0" fontId="2" fillId="0" borderId="0" xfId="0" applyFont="1" applyAlignment="1">
      <alignment horizontal="center" vertical="center"/>
    </xf>
    <xf numFmtId="0" fontId="0" fillId="0" borderId="44"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76" fontId="0" fillId="0" borderId="45" xfId="0" applyNumberFormat="1" applyBorder="1" applyAlignment="1">
      <alignment horizontal="center" vertical="center"/>
    </xf>
    <xf numFmtId="176" fontId="0" fillId="0" borderId="6" xfId="0" applyNumberFormat="1" applyBorder="1" applyAlignment="1">
      <alignment horizontal="center" vertical="center"/>
    </xf>
    <xf numFmtId="0" fontId="0" fillId="0" borderId="0" xfId="0" applyAlignment="1">
      <alignment horizontal="left" vertical="center"/>
    </xf>
    <xf numFmtId="0" fontId="0" fillId="2" borderId="1" xfId="0" applyFill="1" applyBorder="1" applyAlignment="1" applyProtection="1">
      <alignment vertical="center"/>
      <protection locked="0"/>
    </xf>
    <xf numFmtId="38" fontId="0" fillId="2" borderId="2" xfId="1" applyFont="1" applyFill="1" applyBorder="1" applyAlignment="1" applyProtection="1">
      <alignment vertical="center"/>
      <protection locked="0"/>
    </xf>
    <xf numFmtId="38" fontId="0" fillId="2" borderId="7" xfId="1" applyFont="1" applyFill="1" applyBorder="1" applyAlignment="1" applyProtection="1">
      <alignment vertical="center"/>
      <protection locked="0"/>
    </xf>
    <xf numFmtId="38" fontId="0" fillId="2" borderId="8" xfId="1" applyFont="1" applyFill="1" applyBorder="1" applyAlignment="1" applyProtection="1">
      <alignment vertical="center"/>
      <protection locked="0"/>
    </xf>
    <xf numFmtId="0" fontId="0" fillId="0" borderId="0" xfId="0" applyAlignment="1">
      <alignment horizontal="center" vertical="center"/>
    </xf>
    <xf numFmtId="38" fontId="0" fillId="0" borderId="2" xfId="1" applyFont="1" applyBorder="1" applyAlignment="1">
      <alignment vertical="center"/>
    </xf>
    <xf numFmtId="38" fontId="0" fillId="0" borderId="7" xfId="1" applyFont="1" applyBorder="1" applyAlignment="1">
      <alignment vertical="center"/>
    </xf>
    <xf numFmtId="38" fontId="0" fillId="0" borderId="8" xfId="1" applyFont="1" applyBorder="1" applyAlignment="1">
      <alignment vertical="center"/>
    </xf>
    <xf numFmtId="0" fontId="0" fillId="0" borderId="0" xfId="0" applyAlignment="1">
      <alignment vertical="center"/>
    </xf>
    <xf numFmtId="0" fontId="0" fillId="0" borderId="1" xfId="0" applyBorder="1" applyAlignment="1">
      <alignment horizontal="center" vertical="center" wrapText="1"/>
    </xf>
    <xf numFmtId="38" fontId="0" fillId="0" borderId="13" xfId="0" applyNumberFormat="1"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7" xfId="0" applyBorder="1" applyAlignment="1">
      <alignment horizontal="right" vertical="center"/>
    </xf>
    <xf numFmtId="0" fontId="0" fillId="0" borderId="18" xfId="0" applyBorder="1" applyAlignment="1">
      <alignment horizontal="right" vertical="center"/>
    </xf>
    <xf numFmtId="38" fontId="0" fillId="0" borderId="3" xfId="1" applyFont="1" applyBorder="1" applyAlignment="1">
      <alignment vertical="center"/>
    </xf>
    <xf numFmtId="38" fontId="0" fillId="0" borderId="4" xfId="1" applyFont="1" applyBorder="1" applyAlignment="1">
      <alignment vertical="center"/>
    </xf>
    <xf numFmtId="0" fontId="0" fillId="0" borderId="20" xfId="0" applyBorder="1" applyAlignment="1">
      <alignment horizontal="center" vertical="center"/>
    </xf>
    <xf numFmtId="38" fontId="0" fillId="0" borderId="10" xfId="0" applyNumberFormat="1" applyBorder="1" applyAlignment="1">
      <alignment vertical="center"/>
    </xf>
    <xf numFmtId="0" fontId="0" fillId="0" borderId="10" xfId="0" applyBorder="1" applyAlignment="1">
      <alignment vertical="center"/>
    </xf>
    <xf numFmtId="0" fontId="0" fillId="0" borderId="3" xfId="0" applyBorder="1" applyAlignment="1">
      <alignment vertical="center"/>
    </xf>
    <xf numFmtId="0" fontId="0" fillId="0" borderId="4" xfId="0" applyBorder="1" applyAlignment="1">
      <alignment horizontal="right" vertical="center"/>
    </xf>
    <xf numFmtId="0" fontId="0" fillId="0" borderId="11" xfId="0" applyBorder="1" applyAlignment="1">
      <alignment horizontal="right" vertical="center"/>
    </xf>
    <xf numFmtId="0" fontId="12" fillId="0" borderId="0" xfId="0" applyFont="1" applyAlignment="1">
      <alignment horizontal="lef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20" xfId="0" applyBorder="1" applyAlignment="1">
      <alignment horizontal="right" vertical="center"/>
    </xf>
    <xf numFmtId="0" fontId="0" fillId="0" borderId="27" xfId="0" applyBorder="1" applyAlignment="1">
      <alignment horizontal="right" vertical="center"/>
    </xf>
    <xf numFmtId="38" fontId="0" fillId="0" borderId="3" xfId="0" applyNumberFormat="1" applyBorder="1" applyAlignment="1">
      <alignment vertical="center"/>
    </xf>
    <xf numFmtId="0" fontId="0" fillId="0" borderId="4" xfId="0" applyBorder="1" applyAlignment="1">
      <alignment vertical="center"/>
    </xf>
    <xf numFmtId="0" fontId="0" fillId="0" borderId="11" xfId="0" applyBorder="1" applyAlignment="1">
      <alignment vertical="center"/>
    </xf>
    <xf numFmtId="38" fontId="0" fillId="0" borderId="22" xfId="1" applyFont="1" applyBorder="1" applyAlignment="1">
      <alignment vertical="center"/>
    </xf>
    <xf numFmtId="176" fontId="0" fillId="0" borderId="1" xfId="1" applyNumberFormat="1" applyFont="1" applyBorder="1" applyAlignment="1">
      <alignment horizontal="center" vertical="center"/>
    </xf>
    <xf numFmtId="176" fontId="0" fillId="0" borderId="0" xfId="0" applyNumberFormat="1" applyBorder="1" applyAlignment="1">
      <alignment vertical="center"/>
    </xf>
    <xf numFmtId="38" fontId="0" fillId="0" borderId="25" xfId="0" applyNumberFormat="1" applyBorder="1" applyAlignment="1">
      <alignment vertical="center"/>
    </xf>
    <xf numFmtId="0" fontId="0" fillId="0" borderId="25" xfId="0" applyBorder="1" applyAlignment="1">
      <alignment vertical="center"/>
    </xf>
    <xf numFmtId="0" fontId="0" fillId="0" borderId="3" xfId="0" applyBorder="1" applyAlignment="1">
      <alignment horizontal="right" vertical="center"/>
    </xf>
    <xf numFmtId="0" fontId="0" fillId="0" borderId="46" xfId="0" applyBorder="1" applyAlignment="1">
      <alignment vertical="center"/>
    </xf>
    <xf numFmtId="0" fontId="0" fillId="0" borderId="40" xfId="0" applyBorder="1" applyAlignment="1">
      <alignment horizontal="left" vertical="center"/>
    </xf>
    <xf numFmtId="0" fontId="0" fillId="0" borderId="46" xfId="0" applyBorder="1" applyAlignment="1">
      <alignment horizontal="left" vertical="center"/>
    </xf>
    <xf numFmtId="38" fontId="0" fillId="0" borderId="34" xfId="0" applyNumberFormat="1" applyBorder="1" applyAlignment="1">
      <alignment horizontal="right" vertical="center"/>
    </xf>
    <xf numFmtId="0" fontId="0" fillId="0" borderId="34" xfId="0" applyBorder="1" applyAlignment="1">
      <alignment horizontal="right" vertical="center"/>
    </xf>
    <xf numFmtId="0" fontId="0" fillId="0" borderId="35" xfId="0" applyBorder="1" applyAlignment="1">
      <alignment horizontal="right" vertical="center"/>
    </xf>
    <xf numFmtId="38" fontId="0" fillId="0" borderId="28" xfId="0" applyNumberFormat="1" applyBorder="1" applyAlignment="1">
      <alignment horizontal="right" vertical="center"/>
    </xf>
    <xf numFmtId="38" fontId="0" fillId="0" borderId="35" xfId="0" applyNumberFormat="1" applyBorder="1" applyAlignment="1">
      <alignment horizontal="right" vertical="center"/>
    </xf>
    <xf numFmtId="38" fontId="0" fillId="0" borderId="41" xfId="1" applyFont="1" applyBorder="1" applyAlignment="1">
      <alignment vertical="center"/>
    </xf>
    <xf numFmtId="38" fontId="0" fillId="0" borderId="42" xfId="1" applyFont="1" applyBorder="1" applyAlignment="1">
      <alignment vertical="center"/>
    </xf>
    <xf numFmtId="38" fontId="0" fillId="0" borderId="43" xfId="1" applyFont="1" applyBorder="1" applyAlignment="1">
      <alignment vertical="center"/>
    </xf>
    <xf numFmtId="38" fontId="6" fillId="0" borderId="31" xfId="0" applyNumberFormat="1" applyFont="1" applyBorder="1" applyAlignment="1">
      <alignment horizontal="right" vertical="center"/>
    </xf>
    <xf numFmtId="0" fontId="6" fillId="0" borderId="32" xfId="0" applyFont="1" applyBorder="1" applyAlignment="1">
      <alignment horizontal="right" vertical="center"/>
    </xf>
    <xf numFmtId="0" fontId="6" fillId="0" borderId="37" xfId="0" applyFont="1" applyBorder="1" applyAlignment="1">
      <alignment horizontal="right" vertical="center"/>
    </xf>
    <xf numFmtId="0" fontId="6" fillId="0" borderId="38" xfId="0" applyFont="1" applyBorder="1" applyAlignment="1">
      <alignment horizontal="right" vertical="center"/>
    </xf>
    <xf numFmtId="0" fontId="0" fillId="0" borderId="33" xfId="0" applyBorder="1" applyAlignment="1">
      <alignment horizontal="center" vertical="center"/>
    </xf>
    <xf numFmtId="0" fontId="0" fillId="0" borderId="39" xfId="0" applyBorder="1" applyAlignment="1">
      <alignment horizontal="center" vertical="center"/>
    </xf>
    <xf numFmtId="0" fontId="0" fillId="0" borderId="0" xfId="0"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4"/>
  <sheetViews>
    <sheetView tabSelected="1" view="pageBreakPreview" zoomScaleNormal="100" zoomScaleSheetLayoutView="100" workbookViewId="0">
      <selection activeCell="T5" sqref="T5:Y5"/>
    </sheetView>
  </sheetViews>
  <sheetFormatPr defaultColWidth="2.625" defaultRowHeight="15.75" customHeight="1" x14ac:dyDescent="0.15"/>
  <cols>
    <col min="1" max="30" width="3" style="2" customWidth="1"/>
    <col min="31" max="16384" width="2.625" style="2"/>
  </cols>
  <sheetData>
    <row r="1" spans="1:34" ht="15.75" customHeight="1" x14ac:dyDescent="0.15">
      <c r="A1" s="47" t="s">
        <v>61</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1"/>
      <c r="AF1" s="1"/>
      <c r="AG1" s="1"/>
      <c r="AH1" s="1"/>
    </row>
    <row r="2" spans="1:34" ht="15.75" customHeight="1" x14ac:dyDescent="0.15">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1"/>
      <c r="AF2" s="1"/>
      <c r="AG2" s="1"/>
      <c r="AH2" s="1"/>
    </row>
    <row r="3" spans="1:34" ht="15.75" customHeight="1" x14ac:dyDescent="0.15">
      <c r="A3" s="53" t="s">
        <v>62</v>
      </c>
      <c r="B3" s="53"/>
      <c r="C3" s="53"/>
      <c r="D3" s="53"/>
      <c r="E3" s="53"/>
      <c r="F3" s="53"/>
      <c r="G3" s="53"/>
      <c r="H3" s="53"/>
      <c r="I3" s="53"/>
      <c r="J3" s="53"/>
      <c r="K3" s="53"/>
      <c r="L3" s="53"/>
      <c r="M3" s="53"/>
      <c r="N3" s="53"/>
      <c r="O3" s="53"/>
      <c r="P3" s="53"/>
      <c r="Q3" s="53"/>
      <c r="R3" s="53"/>
    </row>
    <row r="4" spans="1:34" ht="15.75" customHeight="1" x14ac:dyDescent="0.15">
      <c r="H4" s="42" t="s">
        <v>0</v>
      </c>
      <c r="I4" s="42"/>
      <c r="J4" s="42"/>
      <c r="K4" s="42"/>
      <c r="L4" s="42"/>
      <c r="M4" s="42"/>
      <c r="N4" s="42" t="s">
        <v>1</v>
      </c>
      <c r="O4" s="42"/>
      <c r="P4" s="42"/>
      <c r="Q4" s="42"/>
      <c r="R4" s="42"/>
      <c r="S4" s="48"/>
      <c r="T4" s="49" t="s">
        <v>2</v>
      </c>
      <c r="U4" s="49"/>
      <c r="V4" s="49"/>
      <c r="W4" s="49"/>
      <c r="X4" s="49"/>
      <c r="Y4" s="50"/>
    </row>
    <row r="5" spans="1:34" ht="15.75" customHeight="1" x14ac:dyDescent="0.15">
      <c r="A5" s="42" t="s">
        <v>3</v>
      </c>
      <c r="B5" s="42"/>
      <c r="C5" s="42"/>
      <c r="D5" s="42"/>
      <c r="E5" s="42"/>
      <c r="F5" s="42"/>
      <c r="G5" s="42"/>
      <c r="H5" s="43">
        <v>7.3700000000000002E-2</v>
      </c>
      <c r="I5" s="42"/>
      <c r="J5" s="42"/>
      <c r="K5" s="42"/>
      <c r="L5" s="42"/>
      <c r="M5" s="42"/>
      <c r="N5" s="44">
        <v>40100</v>
      </c>
      <c r="O5" s="44"/>
      <c r="P5" s="44"/>
      <c r="Q5" s="44"/>
      <c r="R5" s="44"/>
      <c r="S5" s="45"/>
      <c r="T5" s="51">
        <v>670000</v>
      </c>
      <c r="U5" s="52"/>
      <c r="V5" s="52"/>
      <c r="W5" s="52"/>
      <c r="X5" s="52"/>
      <c r="Y5" s="52"/>
    </row>
    <row r="6" spans="1:34" ht="15.75" customHeight="1" x14ac:dyDescent="0.15">
      <c r="A6" s="42" t="s">
        <v>71</v>
      </c>
      <c r="B6" s="42"/>
      <c r="C6" s="42"/>
      <c r="D6" s="42"/>
      <c r="E6" s="42"/>
      <c r="F6" s="42"/>
      <c r="G6" s="42"/>
      <c r="H6" s="43">
        <v>2.58E-2</v>
      </c>
      <c r="I6" s="42"/>
      <c r="J6" s="42"/>
      <c r="K6" s="42"/>
      <c r="L6" s="42"/>
      <c r="M6" s="42"/>
      <c r="N6" s="44">
        <v>15700</v>
      </c>
      <c r="O6" s="44"/>
      <c r="P6" s="44"/>
      <c r="Q6" s="44"/>
      <c r="R6" s="44"/>
      <c r="S6" s="45"/>
      <c r="T6" s="46">
        <v>260000</v>
      </c>
      <c r="U6" s="44"/>
      <c r="V6" s="44"/>
      <c r="W6" s="44"/>
      <c r="X6" s="44"/>
      <c r="Y6" s="44"/>
    </row>
    <row r="7" spans="1:34" s="29" customFormat="1" ht="15.75" customHeight="1" x14ac:dyDescent="0.15">
      <c r="A7" s="42" t="s">
        <v>4</v>
      </c>
      <c r="B7" s="42"/>
      <c r="C7" s="42"/>
      <c r="D7" s="42"/>
      <c r="E7" s="42"/>
      <c r="F7" s="42"/>
      <c r="G7" s="42"/>
      <c r="H7" s="43">
        <v>2.2499999999999999E-2</v>
      </c>
      <c r="I7" s="42"/>
      <c r="J7" s="42"/>
      <c r="K7" s="42"/>
      <c r="L7" s="42"/>
      <c r="M7" s="42"/>
      <c r="N7" s="44">
        <v>15800</v>
      </c>
      <c r="O7" s="44"/>
      <c r="P7" s="44"/>
      <c r="Q7" s="44"/>
      <c r="R7" s="44"/>
      <c r="S7" s="45"/>
      <c r="T7" s="46">
        <v>170000</v>
      </c>
      <c r="U7" s="44"/>
      <c r="V7" s="44"/>
      <c r="W7" s="44"/>
      <c r="X7" s="44"/>
      <c r="Y7" s="44"/>
    </row>
    <row r="8" spans="1:34" ht="15.75" customHeight="1" x14ac:dyDescent="0.15">
      <c r="A8" s="42" t="s">
        <v>69</v>
      </c>
      <c r="B8" s="42"/>
      <c r="C8" s="42"/>
      <c r="D8" s="42"/>
      <c r="E8" s="42"/>
      <c r="F8" s="42"/>
      <c r="G8" s="42"/>
      <c r="H8" s="43">
        <v>2.8999999999999998E-3</v>
      </c>
      <c r="I8" s="42"/>
      <c r="J8" s="42"/>
      <c r="K8" s="42"/>
      <c r="L8" s="42"/>
      <c r="M8" s="42"/>
      <c r="N8" s="44">
        <v>1909</v>
      </c>
      <c r="O8" s="44"/>
      <c r="P8" s="44"/>
      <c r="Q8" s="44"/>
      <c r="R8" s="44"/>
      <c r="S8" s="45"/>
      <c r="T8" s="46">
        <v>30000</v>
      </c>
      <c r="U8" s="44"/>
      <c r="V8" s="44"/>
      <c r="W8" s="44"/>
      <c r="X8" s="44"/>
      <c r="Y8" s="44"/>
      <c r="Z8" s="40"/>
      <c r="AA8" s="41"/>
      <c r="AB8" s="41"/>
      <c r="AC8" s="41"/>
      <c r="AD8" s="41"/>
      <c r="AE8" s="41"/>
    </row>
    <row r="9" spans="1:34" ht="15.75" customHeight="1" x14ac:dyDescent="0.15">
      <c r="N9" s="37" t="s">
        <v>76</v>
      </c>
    </row>
    <row r="10" spans="1:34" ht="15.75" customHeight="1" x14ac:dyDescent="0.15">
      <c r="A10" s="62" t="s">
        <v>5</v>
      </c>
      <c r="B10" s="62"/>
      <c r="C10" s="62"/>
      <c r="D10" s="62"/>
      <c r="E10" s="62"/>
      <c r="F10" s="62"/>
      <c r="G10" s="62"/>
      <c r="H10" s="62"/>
    </row>
    <row r="11" spans="1:34" ht="15.75" customHeight="1" x14ac:dyDescent="0.15">
      <c r="A11" s="42" t="s">
        <v>6</v>
      </c>
      <c r="B11" s="42"/>
      <c r="C11" s="42"/>
      <c r="D11" s="42"/>
      <c r="E11" s="42"/>
      <c r="F11" s="42"/>
      <c r="G11" s="42" t="s">
        <v>7</v>
      </c>
      <c r="H11" s="42"/>
      <c r="I11" s="42" t="s">
        <v>8</v>
      </c>
      <c r="J11" s="42"/>
      <c r="K11" s="42"/>
      <c r="L11" s="42"/>
      <c r="M11" s="42"/>
      <c r="N11" s="42"/>
      <c r="O11" s="42"/>
      <c r="P11" s="3"/>
      <c r="Q11" s="3"/>
      <c r="R11" s="63" t="s">
        <v>60</v>
      </c>
      <c r="S11" s="63"/>
      <c r="T11" s="63"/>
      <c r="U11" s="63"/>
      <c r="V11" s="63"/>
      <c r="W11" s="63"/>
      <c r="X11" s="63"/>
      <c r="Y11" s="63"/>
      <c r="Z11" s="63"/>
      <c r="AA11" s="63"/>
      <c r="AB11" s="63" t="s">
        <v>9</v>
      </c>
      <c r="AC11" s="63"/>
      <c r="AD11" s="63"/>
    </row>
    <row r="12" spans="1:34" ht="15.75" customHeight="1" x14ac:dyDescent="0.15">
      <c r="A12" s="42"/>
      <c r="B12" s="42"/>
      <c r="C12" s="42"/>
      <c r="D12" s="42"/>
      <c r="E12" s="42"/>
      <c r="F12" s="42"/>
      <c r="G12" s="42"/>
      <c r="H12" s="42"/>
      <c r="I12" s="42"/>
      <c r="J12" s="42"/>
      <c r="K12" s="42"/>
      <c r="L12" s="42"/>
      <c r="M12" s="42"/>
      <c r="N12" s="42"/>
      <c r="O12" s="42"/>
      <c r="P12" s="3"/>
      <c r="Q12" s="3"/>
      <c r="R12" s="63"/>
      <c r="S12" s="63"/>
      <c r="T12" s="63"/>
      <c r="U12" s="63"/>
      <c r="V12" s="63"/>
      <c r="W12" s="63"/>
      <c r="X12" s="63"/>
      <c r="Y12" s="63"/>
      <c r="Z12" s="63"/>
      <c r="AA12" s="63"/>
      <c r="AB12" s="63"/>
      <c r="AC12" s="63"/>
      <c r="AD12" s="63"/>
    </row>
    <row r="13" spans="1:34" ht="15.75" customHeight="1" x14ac:dyDescent="0.15">
      <c r="A13" s="54"/>
      <c r="B13" s="54"/>
      <c r="C13" s="54"/>
      <c r="D13" s="54"/>
      <c r="E13" s="54"/>
      <c r="F13" s="54"/>
      <c r="G13" s="54"/>
      <c r="H13" s="54"/>
      <c r="I13" s="55"/>
      <c r="J13" s="56"/>
      <c r="K13" s="56"/>
      <c r="L13" s="56"/>
      <c r="M13" s="56"/>
      <c r="N13" s="57"/>
      <c r="O13" s="4" t="s">
        <v>10</v>
      </c>
      <c r="P13" s="58" t="s">
        <v>11</v>
      </c>
      <c r="Q13" s="58"/>
      <c r="R13" s="59" t="str">
        <f>IF(I13="","",IF(I13-430000&gt;=0,I13-430000,0))</f>
        <v/>
      </c>
      <c r="S13" s="60"/>
      <c r="T13" s="60"/>
      <c r="U13" s="60"/>
      <c r="V13" s="60"/>
      <c r="W13" s="60"/>
      <c r="X13" s="60"/>
      <c r="Y13" s="60"/>
      <c r="Z13" s="61"/>
      <c r="AA13" s="5" t="s">
        <v>10</v>
      </c>
      <c r="AB13" s="42" t="str">
        <f>IF(G13="","",IF(AND(G13&gt;=40,65&gt;G13),"○","×"))</f>
        <v/>
      </c>
      <c r="AC13" s="42"/>
      <c r="AD13" s="42"/>
    </row>
    <row r="14" spans="1:34" ht="15.75" customHeight="1" x14ac:dyDescent="0.15">
      <c r="A14" s="54"/>
      <c r="B14" s="54"/>
      <c r="C14" s="54"/>
      <c r="D14" s="54"/>
      <c r="E14" s="54"/>
      <c r="F14" s="54"/>
      <c r="G14" s="54"/>
      <c r="H14" s="54"/>
      <c r="I14" s="55"/>
      <c r="J14" s="56"/>
      <c r="K14" s="56"/>
      <c r="L14" s="56"/>
      <c r="M14" s="56"/>
      <c r="N14" s="57"/>
      <c r="O14" s="4" t="s">
        <v>10</v>
      </c>
      <c r="P14" s="58" t="s">
        <v>11</v>
      </c>
      <c r="Q14" s="58"/>
      <c r="R14" s="59" t="str">
        <f t="shared" ref="R14:R18" si="0">IF(I14="","",IF(I14-430000&gt;=0,I14-430000,0))</f>
        <v/>
      </c>
      <c r="S14" s="60"/>
      <c r="T14" s="60"/>
      <c r="U14" s="60"/>
      <c r="V14" s="60"/>
      <c r="W14" s="60"/>
      <c r="X14" s="60"/>
      <c r="Y14" s="60"/>
      <c r="Z14" s="61"/>
      <c r="AA14" s="5" t="s">
        <v>10</v>
      </c>
      <c r="AB14" s="42" t="str">
        <f t="shared" ref="AB14" si="1">IF(G14="","",IF(AND(G14&gt;=40,65&gt;G14),"○","×"))</f>
        <v/>
      </c>
      <c r="AC14" s="42"/>
      <c r="AD14" s="42"/>
    </row>
    <row r="15" spans="1:34" ht="15.75" customHeight="1" x14ac:dyDescent="0.15">
      <c r="A15" s="54"/>
      <c r="B15" s="54"/>
      <c r="C15" s="54"/>
      <c r="D15" s="54"/>
      <c r="E15" s="54"/>
      <c r="F15" s="54"/>
      <c r="G15" s="54"/>
      <c r="H15" s="54"/>
      <c r="I15" s="55"/>
      <c r="J15" s="56"/>
      <c r="K15" s="56"/>
      <c r="L15" s="56"/>
      <c r="M15" s="56"/>
      <c r="N15" s="57"/>
      <c r="O15" s="4" t="s">
        <v>10</v>
      </c>
      <c r="P15" s="58" t="s">
        <v>11</v>
      </c>
      <c r="Q15" s="58"/>
      <c r="R15" s="59" t="str">
        <f t="shared" si="0"/>
        <v/>
      </c>
      <c r="S15" s="60"/>
      <c r="T15" s="60"/>
      <c r="U15" s="60"/>
      <c r="V15" s="60"/>
      <c r="W15" s="60"/>
      <c r="X15" s="60"/>
      <c r="Y15" s="60"/>
      <c r="Z15" s="61"/>
      <c r="AA15" s="5" t="s">
        <v>10</v>
      </c>
      <c r="AB15" s="42" t="str">
        <f>IF(G15="","",IF(AND(G15&gt;=40,65&gt;G15),"○","×"))</f>
        <v/>
      </c>
      <c r="AC15" s="42"/>
      <c r="AD15" s="42"/>
    </row>
    <row r="16" spans="1:34" ht="15.75" customHeight="1" x14ac:dyDescent="0.15">
      <c r="A16" s="54"/>
      <c r="B16" s="54"/>
      <c r="C16" s="54"/>
      <c r="D16" s="54"/>
      <c r="E16" s="54"/>
      <c r="F16" s="54"/>
      <c r="G16" s="54"/>
      <c r="H16" s="54"/>
      <c r="I16" s="55"/>
      <c r="J16" s="56"/>
      <c r="K16" s="56"/>
      <c r="L16" s="56"/>
      <c r="M16" s="56"/>
      <c r="N16" s="57"/>
      <c r="O16" s="4" t="s">
        <v>10</v>
      </c>
      <c r="P16" s="58" t="s">
        <v>11</v>
      </c>
      <c r="Q16" s="58"/>
      <c r="R16" s="59" t="str">
        <f t="shared" si="0"/>
        <v/>
      </c>
      <c r="S16" s="60"/>
      <c r="T16" s="60"/>
      <c r="U16" s="60"/>
      <c r="V16" s="60"/>
      <c r="W16" s="60"/>
      <c r="X16" s="60"/>
      <c r="Y16" s="60"/>
      <c r="Z16" s="61"/>
      <c r="AA16" s="5" t="s">
        <v>10</v>
      </c>
      <c r="AB16" s="42" t="str">
        <f t="shared" ref="AB16:AB18" si="2">IF(G16="","",IF(AND(G16&gt;=40,65&gt;G16),"○","×"))</f>
        <v/>
      </c>
      <c r="AC16" s="42"/>
      <c r="AD16" s="42"/>
    </row>
    <row r="17" spans="1:30" ht="15.75" customHeight="1" x14ac:dyDescent="0.15">
      <c r="A17" s="54"/>
      <c r="B17" s="54"/>
      <c r="C17" s="54"/>
      <c r="D17" s="54"/>
      <c r="E17" s="54"/>
      <c r="F17" s="54"/>
      <c r="G17" s="54"/>
      <c r="H17" s="54"/>
      <c r="I17" s="55"/>
      <c r="J17" s="56"/>
      <c r="K17" s="56"/>
      <c r="L17" s="56"/>
      <c r="M17" s="56"/>
      <c r="N17" s="57"/>
      <c r="O17" s="4" t="s">
        <v>10</v>
      </c>
      <c r="P17" s="58" t="s">
        <v>11</v>
      </c>
      <c r="Q17" s="58"/>
      <c r="R17" s="59" t="str">
        <f t="shared" si="0"/>
        <v/>
      </c>
      <c r="S17" s="60"/>
      <c r="T17" s="60"/>
      <c r="U17" s="60"/>
      <c r="V17" s="60"/>
      <c r="W17" s="60"/>
      <c r="X17" s="60"/>
      <c r="Y17" s="60"/>
      <c r="Z17" s="61"/>
      <c r="AA17" s="5" t="s">
        <v>10</v>
      </c>
      <c r="AB17" s="42" t="str">
        <f t="shared" si="2"/>
        <v/>
      </c>
      <c r="AC17" s="42"/>
      <c r="AD17" s="42"/>
    </row>
    <row r="18" spans="1:30" ht="15.75" customHeight="1" x14ac:dyDescent="0.15">
      <c r="A18" s="54"/>
      <c r="B18" s="54"/>
      <c r="C18" s="54"/>
      <c r="D18" s="54"/>
      <c r="E18" s="54"/>
      <c r="F18" s="54"/>
      <c r="G18" s="54"/>
      <c r="H18" s="54"/>
      <c r="I18" s="55"/>
      <c r="J18" s="56"/>
      <c r="K18" s="56"/>
      <c r="L18" s="56"/>
      <c r="M18" s="56"/>
      <c r="N18" s="57"/>
      <c r="O18" s="4" t="s">
        <v>10</v>
      </c>
      <c r="P18" s="58" t="s">
        <v>11</v>
      </c>
      <c r="Q18" s="58"/>
      <c r="R18" s="59" t="str">
        <f t="shared" si="0"/>
        <v/>
      </c>
      <c r="S18" s="60"/>
      <c r="T18" s="60"/>
      <c r="U18" s="60"/>
      <c r="V18" s="60"/>
      <c r="W18" s="60"/>
      <c r="X18" s="60"/>
      <c r="Y18" s="60"/>
      <c r="Z18" s="61"/>
      <c r="AA18" s="5" t="s">
        <v>10</v>
      </c>
      <c r="AB18" s="42" t="str">
        <f t="shared" si="2"/>
        <v/>
      </c>
      <c r="AC18" s="42"/>
      <c r="AD18" s="42"/>
    </row>
    <row r="20" spans="1:30" ht="15.75" customHeight="1" x14ac:dyDescent="0.15">
      <c r="A20" s="62" t="s">
        <v>13</v>
      </c>
      <c r="B20" s="62"/>
      <c r="C20" s="62"/>
      <c r="D20" s="62"/>
      <c r="E20" s="62"/>
      <c r="F20" s="62"/>
      <c r="G20" s="62"/>
      <c r="H20" s="62"/>
      <c r="I20" s="62"/>
      <c r="J20" s="62"/>
      <c r="K20" s="6" t="s">
        <v>14</v>
      </c>
      <c r="L20" s="75">
        <f>COUNTIF(G13:H18,"&gt;=0")</f>
        <v>0</v>
      </c>
      <c r="M20" s="76"/>
      <c r="N20" s="7" t="s">
        <v>15</v>
      </c>
      <c r="P20" s="62" t="s">
        <v>16</v>
      </c>
      <c r="Q20" s="62"/>
      <c r="R20" s="62"/>
      <c r="S20" s="62"/>
      <c r="T20" s="62"/>
      <c r="U20" s="62"/>
      <c r="V20" s="62"/>
      <c r="W20" s="6" t="s">
        <v>17</v>
      </c>
      <c r="X20" s="64">
        <f>SUM(R13:Z18)</f>
        <v>0</v>
      </c>
      <c r="Y20" s="65"/>
      <c r="Z20" s="65"/>
      <c r="AA20" s="65"/>
      <c r="AB20" s="65"/>
      <c r="AC20" s="66"/>
      <c r="AD20" s="8" t="s">
        <v>10</v>
      </c>
    </row>
    <row r="21" spans="1:30" ht="15.75" customHeight="1" x14ac:dyDescent="0.15">
      <c r="A21" s="62" t="s">
        <v>18</v>
      </c>
      <c r="B21" s="62"/>
      <c r="C21" s="62"/>
      <c r="D21" s="62"/>
      <c r="E21" s="62"/>
      <c r="F21" s="62"/>
      <c r="G21" s="62"/>
      <c r="H21" s="62"/>
      <c r="I21" s="62"/>
      <c r="J21" s="62"/>
      <c r="K21" s="6" t="s">
        <v>19</v>
      </c>
      <c r="L21" s="67">
        <f>COUNTIFS(G13:H18,"&gt;=40",G13:H18,"&lt;65")</f>
        <v>0</v>
      </c>
      <c r="M21" s="68"/>
      <c r="N21" s="9" t="s">
        <v>15</v>
      </c>
      <c r="W21" s="6" t="s">
        <v>20</v>
      </c>
      <c r="X21" s="69">
        <f>SUMIF(AB13:AD18,"○",R13:Z18)</f>
        <v>0</v>
      </c>
      <c r="Y21" s="70"/>
      <c r="Z21" s="70"/>
      <c r="AA21" s="70"/>
      <c r="AB21" s="70"/>
      <c r="AC21" s="70"/>
      <c r="AD21" s="7" t="s">
        <v>10</v>
      </c>
    </row>
    <row r="22" spans="1:30" s="22" customFormat="1" ht="15.75" customHeight="1" x14ac:dyDescent="0.15">
      <c r="A22" s="28" t="s">
        <v>59</v>
      </c>
      <c r="K22" s="23"/>
      <c r="L22" s="26"/>
      <c r="M22" s="27"/>
      <c r="N22" s="25"/>
      <c r="W22" s="23"/>
      <c r="X22" s="24"/>
      <c r="Y22" s="24"/>
      <c r="Z22" s="24"/>
      <c r="AA22" s="24"/>
      <c r="AB22" s="24"/>
      <c r="AC22" s="24"/>
      <c r="AD22" s="25"/>
    </row>
    <row r="23" spans="1:30" s="33" customFormat="1" ht="15.75" customHeight="1" x14ac:dyDescent="0.15">
      <c r="A23" s="77" t="s">
        <v>74</v>
      </c>
      <c r="B23" s="77"/>
      <c r="C23" s="77"/>
      <c r="D23" s="77"/>
      <c r="E23" s="77"/>
      <c r="F23" s="77"/>
      <c r="G23" s="77"/>
      <c r="H23" s="77"/>
      <c r="I23" s="77"/>
      <c r="J23" s="77"/>
      <c r="K23" s="34" t="s">
        <v>73</v>
      </c>
      <c r="L23" s="78">
        <f>COUNTIFS(G13:H18,"&gt;=18")</f>
        <v>0</v>
      </c>
      <c r="M23" s="79"/>
      <c r="N23" s="5" t="s">
        <v>15</v>
      </c>
      <c r="W23" s="23"/>
      <c r="X23" s="24"/>
      <c r="Y23" s="24"/>
      <c r="Z23" s="24"/>
      <c r="AA23" s="24"/>
      <c r="AB23" s="24"/>
      <c r="AC23" s="24"/>
      <c r="AD23" s="25"/>
    </row>
    <row r="24" spans="1:30" ht="15.75" customHeight="1" x14ac:dyDescent="0.15">
      <c r="A24" s="39" t="s">
        <v>72</v>
      </c>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row>
    <row r="25" spans="1:30" ht="15.75" customHeight="1" x14ac:dyDescent="0.15">
      <c r="A25" s="62" t="s">
        <v>21</v>
      </c>
      <c r="B25" s="62"/>
      <c r="C25" s="62"/>
      <c r="D25" s="62"/>
      <c r="E25" s="62"/>
      <c r="F25" s="62"/>
    </row>
    <row r="26" spans="1:30" ht="15.75" customHeight="1" x14ac:dyDescent="0.15">
      <c r="A26" s="62" t="s">
        <v>22</v>
      </c>
      <c r="B26" s="62"/>
      <c r="C26" s="62"/>
      <c r="D26" s="62"/>
      <c r="E26" s="62"/>
      <c r="F26" s="62"/>
    </row>
    <row r="27" spans="1:30" ht="15.75" customHeight="1" x14ac:dyDescent="0.15">
      <c r="N27" s="71" t="s">
        <v>23</v>
      </c>
      <c r="O27" s="71"/>
      <c r="P27" s="71"/>
      <c r="Q27" s="71"/>
      <c r="R27" s="71"/>
      <c r="S27" s="71"/>
    </row>
    <row r="28" spans="1:30" ht="15.75" customHeight="1" x14ac:dyDescent="0.15">
      <c r="A28" s="58" t="s">
        <v>24</v>
      </c>
      <c r="B28" s="58"/>
      <c r="C28" s="58"/>
      <c r="D28" s="58"/>
      <c r="E28" s="6" t="s">
        <v>12</v>
      </c>
      <c r="F28" s="72">
        <f>X20</f>
        <v>0</v>
      </c>
      <c r="G28" s="73"/>
      <c r="H28" s="73"/>
      <c r="I28" s="73"/>
      <c r="J28" s="73"/>
      <c r="K28" s="74"/>
      <c r="L28" s="7" t="s">
        <v>10</v>
      </c>
      <c r="M28" s="3" t="s">
        <v>25</v>
      </c>
      <c r="N28" s="43">
        <f>H5</f>
        <v>7.3700000000000002E-2</v>
      </c>
      <c r="O28" s="42"/>
      <c r="P28" s="42"/>
      <c r="Q28" s="42"/>
      <c r="R28" s="42"/>
      <c r="S28" s="42"/>
      <c r="T28" s="3" t="s">
        <v>26</v>
      </c>
      <c r="U28" s="11" t="s">
        <v>27</v>
      </c>
      <c r="V28" s="85">
        <f>ROUNDDOWN(F28*N28,0)</f>
        <v>0</v>
      </c>
      <c r="W28" s="85"/>
      <c r="X28" s="85"/>
      <c r="Y28" s="85"/>
      <c r="Z28" s="85"/>
      <c r="AA28" s="85"/>
      <c r="AB28" s="85"/>
      <c r="AC28" s="85"/>
      <c r="AD28" s="7" t="s">
        <v>10</v>
      </c>
    </row>
    <row r="29" spans="1:30" ht="15.75" customHeight="1" x14ac:dyDescent="0.15">
      <c r="A29" s="58" t="s">
        <v>28</v>
      </c>
      <c r="B29" s="58"/>
      <c r="C29" s="58"/>
      <c r="D29" s="58"/>
      <c r="I29" s="6" t="s">
        <v>14</v>
      </c>
      <c r="J29" s="75">
        <f>L20</f>
        <v>0</v>
      </c>
      <c r="K29" s="76"/>
      <c r="L29" s="7" t="s">
        <v>15</v>
      </c>
      <c r="M29" s="3" t="s">
        <v>29</v>
      </c>
      <c r="N29" s="86">
        <f>N5</f>
        <v>40100</v>
      </c>
      <c r="O29" s="86"/>
      <c r="P29" s="86"/>
      <c r="Q29" s="86"/>
      <c r="R29" s="86"/>
      <c r="S29" s="86"/>
      <c r="T29" s="3" t="s">
        <v>26</v>
      </c>
      <c r="U29" s="11" t="s">
        <v>30</v>
      </c>
      <c r="V29" s="85">
        <f>ROUNDDOWN(J29*N29,0)</f>
        <v>0</v>
      </c>
      <c r="W29" s="85"/>
      <c r="X29" s="85"/>
      <c r="Y29" s="85"/>
      <c r="Z29" s="85"/>
      <c r="AA29" s="85"/>
      <c r="AB29" s="85"/>
      <c r="AC29" s="85"/>
      <c r="AD29" s="7" t="s">
        <v>10</v>
      </c>
    </row>
    <row r="30" spans="1:30" ht="15.75" customHeight="1" thickBot="1" x14ac:dyDescent="0.2">
      <c r="AD30" s="12"/>
    </row>
    <row r="31" spans="1:30" ht="15.75" customHeight="1" thickTop="1" thickBot="1" x14ac:dyDescent="0.2">
      <c r="A31" s="62" t="s">
        <v>31</v>
      </c>
      <c r="B31" s="62"/>
      <c r="C31" s="62"/>
      <c r="D31" s="62"/>
      <c r="E31" s="62"/>
      <c r="F31" s="62"/>
      <c r="G31" s="62"/>
      <c r="H31" s="62" t="s">
        <v>32</v>
      </c>
      <c r="I31" s="62"/>
      <c r="J31" s="62"/>
      <c r="K31" s="87">
        <f>T5</f>
        <v>670000</v>
      </c>
      <c r="L31" s="87"/>
      <c r="M31" s="87"/>
      <c r="N31" s="87"/>
      <c r="O31" s="13" t="s">
        <v>33</v>
      </c>
      <c r="P31" s="13"/>
      <c r="Q31" s="58" t="s">
        <v>34</v>
      </c>
      <c r="R31" s="58"/>
      <c r="S31" s="58"/>
      <c r="T31" s="3" t="s">
        <v>26</v>
      </c>
      <c r="U31" s="14" t="s">
        <v>35</v>
      </c>
      <c r="V31" s="88">
        <f>IF(V28+V29&gt;=K31,K31,ROUNDDOWN(V28+V29,-2))</f>
        <v>0</v>
      </c>
      <c r="W31" s="89"/>
      <c r="X31" s="89"/>
      <c r="Y31" s="89"/>
      <c r="Z31" s="89"/>
      <c r="AA31" s="89"/>
      <c r="AB31" s="89"/>
      <c r="AC31" s="89"/>
      <c r="AD31" s="15" t="s">
        <v>10</v>
      </c>
    </row>
    <row r="32" spans="1:30" ht="15.75" customHeight="1" thickTop="1" x14ac:dyDescent="0.15">
      <c r="A32" s="10"/>
      <c r="B32" s="10"/>
      <c r="C32" s="10"/>
      <c r="D32" s="10"/>
      <c r="E32" s="10"/>
      <c r="F32" s="10"/>
      <c r="G32" s="10"/>
      <c r="H32" s="10"/>
      <c r="I32" s="10"/>
      <c r="J32" s="10"/>
      <c r="K32" s="10"/>
      <c r="L32" s="10"/>
      <c r="M32" s="10"/>
      <c r="N32" s="10"/>
      <c r="O32" s="10"/>
      <c r="P32" s="10"/>
      <c r="Q32" s="10"/>
      <c r="R32" s="10"/>
      <c r="S32" s="10"/>
      <c r="T32" s="10"/>
      <c r="U32" s="10"/>
      <c r="V32" s="10"/>
      <c r="W32" s="10"/>
      <c r="X32" s="80" t="s">
        <v>36</v>
      </c>
      <c r="Y32" s="80"/>
      <c r="Z32" s="80"/>
      <c r="AA32" s="80"/>
      <c r="AB32" s="80"/>
      <c r="AC32" s="80"/>
      <c r="AD32" s="81"/>
    </row>
    <row r="33" spans="1:31" ht="15.75" customHeight="1" x14ac:dyDescent="0.15">
      <c r="A33" s="62" t="s">
        <v>37</v>
      </c>
      <c r="B33" s="62"/>
      <c r="C33" s="62"/>
      <c r="D33" s="62"/>
      <c r="E33" s="62"/>
      <c r="F33" s="62"/>
    </row>
    <row r="34" spans="1:31" ht="15.75" customHeight="1" x14ac:dyDescent="0.15">
      <c r="N34" s="71" t="s">
        <v>23</v>
      </c>
      <c r="O34" s="71"/>
      <c r="P34" s="71"/>
      <c r="Q34" s="71"/>
      <c r="R34" s="71"/>
      <c r="S34" s="71"/>
    </row>
    <row r="35" spans="1:31" ht="15.75" customHeight="1" x14ac:dyDescent="0.15">
      <c r="A35" s="58" t="s">
        <v>24</v>
      </c>
      <c r="B35" s="58"/>
      <c r="C35" s="58"/>
      <c r="D35" s="58"/>
      <c r="E35" s="6" t="s">
        <v>12</v>
      </c>
      <c r="F35" s="82">
        <f>X20</f>
        <v>0</v>
      </c>
      <c r="G35" s="83"/>
      <c r="H35" s="83"/>
      <c r="I35" s="83"/>
      <c r="J35" s="83"/>
      <c r="K35" s="84"/>
      <c r="L35" s="7" t="s">
        <v>10</v>
      </c>
      <c r="M35" s="3" t="s">
        <v>25</v>
      </c>
      <c r="N35" s="43">
        <f>H6</f>
        <v>2.58E-2</v>
      </c>
      <c r="O35" s="42"/>
      <c r="P35" s="42"/>
      <c r="Q35" s="42"/>
      <c r="R35" s="42"/>
      <c r="S35" s="42"/>
      <c r="T35" s="3" t="s">
        <v>26</v>
      </c>
      <c r="U35" s="11" t="s">
        <v>38</v>
      </c>
      <c r="V35" s="85">
        <f>ROUNDDOWN(F35*N35,0)</f>
        <v>0</v>
      </c>
      <c r="W35" s="85"/>
      <c r="X35" s="85"/>
      <c r="Y35" s="85"/>
      <c r="Z35" s="85"/>
      <c r="AA35" s="85"/>
      <c r="AB35" s="85"/>
      <c r="AC35" s="85"/>
      <c r="AD35" s="7" t="s">
        <v>10</v>
      </c>
    </row>
    <row r="36" spans="1:31" ht="15.75" customHeight="1" x14ac:dyDescent="0.15">
      <c r="A36" s="58" t="s">
        <v>28</v>
      </c>
      <c r="B36" s="58"/>
      <c r="C36" s="58"/>
      <c r="D36" s="58"/>
      <c r="I36" s="6" t="s">
        <v>14</v>
      </c>
      <c r="J36" s="90">
        <f>L20</f>
        <v>0</v>
      </c>
      <c r="K36" s="76"/>
      <c r="L36" s="7" t="s">
        <v>15</v>
      </c>
      <c r="M36" s="3" t="s">
        <v>29</v>
      </c>
      <c r="N36" s="86">
        <f>N6</f>
        <v>15700</v>
      </c>
      <c r="O36" s="86"/>
      <c r="P36" s="86"/>
      <c r="Q36" s="86"/>
      <c r="R36" s="86"/>
      <c r="S36" s="86"/>
      <c r="T36" s="3" t="s">
        <v>26</v>
      </c>
      <c r="U36" s="11" t="s">
        <v>39</v>
      </c>
      <c r="V36" s="85">
        <f>ROUNDDOWN(J36*N36,0)</f>
        <v>0</v>
      </c>
      <c r="W36" s="85"/>
      <c r="X36" s="85"/>
      <c r="Y36" s="85"/>
      <c r="Z36" s="85"/>
      <c r="AA36" s="85"/>
      <c r="AB36" s="85"/>
      <c r="AC36" s="85"/>
      <c r="AD36" s="7" t="s">
        <v>10</v>
      </c>
    </row>
    <row r="37" spans="1:31" ht="15.75" customHeight="1" thickBot="1" x14ac:dyDescent="0.2">
      <c r="U37" s="12"/>
      <c r="V37" s="12"/>
      <c r="W37" s="12"/>
      <c r="X37" s="12"/>
      <c r="Y37" s="12"/>
      <c r="Z37" s="12"/>
      <c r="AA37" s="12"/>
      <c r="AB37" s="12"/>
      <c r="AC37" s="12"/>
      <c r="AD37" s="12"/>
    </row>
    <row r="38" spans="1:31" ht="15.75" customHeight="1" thickTop="1" thickBot="1" x14ac:dyDescent="0.2">
      <c r="A38" s="62" t="s">
        <v>40</v>
      </c>
      <c r="B38" s="62"/>
      <c r="C38" s="62"/>
      <c r="D38" s="62"/>
      <c r="E38" s="62"/>
      <c r="F38" s="62"/>
      <c r="G38" s="62"/>
      <c r="H38" s="62" t="s">
        <v>32</v>
      </c>
      <c r="I38" s="62"/>
      <c r="J38" s="62"/>
      <c r="K38" s="87">
        <f>T6</f>
        <v>260000</v>
      </c>
      <c r="L38" s="87"/>
      <c r="M38" s="87"/>
      <c r="N38" s="87"/>
      <c r="O38" s="13" t="s">
        <v>33</v>
      </c>
      <c r="P38" s="13"/>
      <c r="Q38" s="58" t="s">
        <v>41</v>
      </c>
      <c r="R38" s="58"/>
      <c r="S38" s="58"/>
      <c r="T38" s="3" t="s">
        <v>26</v>
      </c>
      <c r="U38" s="14" t="s">
        <v>42</v>
      </c>
      <c r="V38" s="88">
        <f>IF(V35+V36&gt;=K38,K38,ROUNDDOWN(V35+V36,-2))</f>
        <v>0</v>
      </c>
      <c r="W38" s="89"/>
      <c r="X38" s="89"/>
      <c r="Y38" s="89"/>
      <c r="Z38" s="89"/>
      <c r="AA38" s="89"/>
      <c r="AB38" s="89"/>
      <c r="AC38" s="89"/>
      <c r="AD38" s="16" t="s">
        <v>10</v>
      </c>
      <c r="AE38" s="17"/>
    </row>
    <row r="39" spans="1:31" ht="15.75" customHeight="1" thickTop="1" x14ac:dyDescent="0.15">
      <c r="A39" s="10"/>
      <c r="B39" s="10"/>
      <c r="C39" s="10"/>
      <c r="D39" s="10"/>
      <c r="E39" s="10"/>
      <c r="F39" s="10"/>
      <c r="G39" s="10"/>
      <c r="H39" s="10"/>
      <c r="I39" s="10"/>
      <c r="J39" s="10"/>
      <c r="K39" s="10"/>
      <c r="L39" s="10"/>
      <c r="M39" s="10"/>
      <c r="N39" s="10"/>
      <c r="O39" s="10"/>
      <c r="P39" s="10"/>
      <c r="Q39" s="10"/>
      <c r="R39" s="10"/>
      <c r="S39" s="10"/>
      <c r="T39" s="10"/>
      <c r="U39" s="10"/>
      <c r="V39" s="10"/>
      <c r="W39" s="10"/>
      <c r="X39" s="80" t="s">
        <v>36</v>
      </c>
      <c r="Y39" s="80"/>
      <c r="Z39" s="80"/>
      <c r="AA39" s="80"/>
      <c r="AB39" s="80"/>
      <c r="AC39" s="80"/>
      <c r="AD39" s="80"/>
    </row>
    <row r="40" spans="1:31" ht="15.75" customHeight="1" x14ac:dyDescent="0.15">
      <c r="A40" s="91" t="s">
        <v>58</v>
      </c>
      <c r="B40" s="91"/>
      <c r="C40" s="91"/>
      <c r="D40" s="91"/>
      <c r="E40" s="91"/>
      <c r="F40" s="91"/>
      <c r="G40" s="91"/>
      <c r="H40" s="91"/>
      <c r="I40" s="91"/>
      <c r="J40" s="91"/>
      <c r="K40" s="91"/>
      <c r="L40" s="91"/>
      <c r="M40" s="91"/>
      <c r="N40" s="91"/>
      <c r="O40" s="91"/>
      <c r="P40" s="91"/>
    </row>
    <row r="41" spans="1:31" ht="15.75" customHeight="1" x14ac:dyDescent="0.15">
      <c r="N41" s="71" t="s">
        <v>23</v>
      </c>
      <c r="O41" s="71"/>
      <c r="P41" s="71"/>
      <c r="Q41" s="71"/>
      <c r="R41" s="71"/>
      <c r="S41" s="71"/>
    </row>
    <row r="42" spans="1:31" ht="15.75" customHeight="1" x14ac:dyDescent="0.15">
      <c r="A42" s="58" t="s">
        <v>24</v>
      </c>
      <c r="B42" s="58"/>
      <c r="C42" s="58"/>
      <c r="D42" s="58"/>
      <c r="E42" s="6" t="s">
        <v>43</v>
      </c>
      <c r="F42" s="72">
        <f>X21</f>
        <v>0</v>
      </c>
      <c r="G42" s="73"/>
      <c r="H42" s="73"/>
      <c r="I42" s="73"/>
      <c r="J42" s="73"/>
      <c r="K42" s="74"/>
      <c r="L42" s="7" t="s">
        <v>10</v>
      </c>
      <c r="M42" s="3" t="s">
        <v>25</v>
      </c>
      <c r="N42" s="43">
        <f>H7</f>
        <v>2.2499999999999999E-2</v>
      </c>
      <c r="O42" s="42"/>
      <c r="P42" s="42"/>
      <c r="Q42" s="42"/>
      <c r="R42" s="42"/>
      <c r="S42" s="42"/>
      <c r="T42" s="3" t="s">
        <v>26</v>
      </c>
      <c r="U42" s="11" t="s">
        <v>44</v>
      </c>
      <c r="V42" s="85">
        <f>ROUNDDOWN(F42*N42,0)</f>
        <v>0</v>
      </c>
      <c r="W42" s="85"/>
      <c r="X42" s="85"/>
      <c r="Y42" s="85"/>
      <c r="Z42" s="85"/>
      <c r="AA42" s="85"/>
      <c r="AB42" s="85"/>
      <c r="AC42" s="85"/>
      <c r="AD42" s="7" t="s">
        <v>10</v>
      </c>
    </row>
    <row r="43" spans="1:31" ht="15.75" customHeight="1" x14ac:dyDescent="0.15">
      <c r="A43" s="58" t="s">
        <v>28</v>
      </c>
      <c r="B43" s="58"/>
      <c r="C43" s="58"/>
      <c r="D43" s="58"/>
      <c r="I43" s="6" t="s">
        <v>19</v>
      </c>
      <c r="J43" s="75">
        <f>L21</f>
        <v>0</v>
      </c>
      <c r="K43" s="76"/>
      <c r="L43" s="7" t="s">
        <v>15</v>
      </c>
      <c r="M43" s="3" t="s">
        <v>29</v>
      </c>
      <c r="N43" s="86">
        <f>N7</f>
        <v>15800</v>
      </c>
      <c r="O43" s="86"/>
      <c r="P43" s="86"/>
      <c r="Q43" s="86"/>
      <c r="R43" s="86"/>
      <c r="S43" s="86"/>
      <c r="T43" s="3" t="s">
        <v>26</v>
      </c>
      <c r="U43" s="11" t="s">
        <v>45</v>
      </c>
      <c r="V43" s="85">
        <f>ROUNDDOWN(J43*N43,0)</f>
        <v>0</v>
      </c>
      <c r="W43" s="85"/>
      <c r="X43" s="85"/>
      <c r="Y43" s="85"/>
      <c r="Z43" s="85"/>
      <c r="AA43" s="85"/>
      <c r="AB43" s="85"/>
      <c r="AC43" s="85"/>
      <c r="AD43" s="7" t="s">
        <v>10</v>
      </c>
    </row>
    <row r="44" spans="1:31" ht="15.75" customHeight="1" thickBot="1" x14ac:dyDescent="0.2">
      <c r="U44" s="12"/>
      <c r="V44" s="12"/>
      <c r="W44" s="12"/>
      <c r="X44" s="12"/>
      <c r="Y44" s="12"/>
      <c r="Z44" s="12"/>
      <c r="AA44" s="12"/>
      <c r="AB44" s="12"/>
      <c r="AC44" s="12"/>
      <c r="AD44" s="12"/>
    </row>
    <row r="45" spans="1:31" ht="15.75" customHeight="1" thickTop="1" thickBot="1" x14ac:dyDescent="0.2">
      <c r="A45" s="62" t="s">
        <v>46</v>
      </c>
      <c r="B45" s="62"/>
      <c r="C45" s="62"/>
      <c r="D45" s="62"/>
      <c r="E45" s="62"/>
      <c r="F45" s="62"/>
      <c r="G45" s="62"/>
      <c r="H45" s="62" t="s">
        <v>32</v>
      </c>
      <c r="I45" s="62"/>
      <c r="J45" s="62"/>
      <c r="K45" s="87">
        <f>T7</f>
        <v>170000</v>
      </c>
      <c r="L45" s="87"/>
      <c r="M45" s="87"/>
      <c r="N45" s="87"/>
      <c r="O45" s="13" t="s">
        <v>33</v>
      </c>
      <c r="P45" s="13"/>
      <c r="Q45" s="58" t="s">
        <v>47</v>
      </c>
      <c r="R45" s="58"/>
      <c r="S45" s="58"/>
      <c r="T45" s="3" t="s">
        <v>26</v>
      </c>
      <c r="U45" s="14" t="s">
        <v>48</v>
      </c>
      <c r="V45" s="88">
        <f>IF(V42+V43&gt;=K45,K45,ROUNDDOWN(V42+V43,-2))</f>
        <v>0</v>
      </c>
      <c r="W45" s="89"/>
      <c r="X45" s="89"/>
      <c r="Y45" s="89"/>
      <c r="Z45" s="89"/>
      <c r="AA45" s="89"/>
      <c r="AB45" s="89"/>
      <c r="AC45" s="89"/>
      <c r="AD45" s="16" t="s">
        <v>10</v>
      </c>
      <c r="AE45" s="17"/>
    </row>
    <row r="46" spans="1:31" ht="15.75" customHeight="1" thickTop="1" x14ac:dyDescent="0.15">
      <c r="A46" s="10"/>
      <c r="B46" s="10"/>
      <c r="C46" s="10"/>
      <c r="D46" s="10"/>
      <c r="E46" s="10"/>
      <c r="F46" s="10"/>
      <c r="G46" s="10"/>
      <c r="H46" s="10"/>
      <c r="I46" s="10"/>
      <c r="J46" s="10"/>
      <c r="K46" s="10"/>
      <c r="L46" s="10"/>
      <c r="M46" s="10"/>
      <c r="N46" s="10"/>
      <c r="O46" s="10"/>
      <c r="P46" s="10"/>
      <c r="Q46" s="10"/>
      <c r="R46" s="10"/>
      <c r="S46" s="10"/>
      <c r="T46" s="10"/>
      <c r="U46" s="10"/>
      <c r="V46" s="10"/>
      <c r="W46" s="10"/>
      <c r="X46" s="80" t="s">
        <v>36</v>
      </c>
      <c r="Y46" s="80"/>
      <c r="Z46" s="80"/>
      <c r="AA46" s="80"/>
      <c r="AB46" s="80"/>
      <c r="AC46" s="80"/>
      <c r="AD46" s="80"/>
    </row>
    <row r="47" spans="1:31" s="29" customFormat="1" ht="15.75" customHeight="1" x14ac:dyDescent="0.15">
      <c r="A47" s="93" t="s">
        <v>70</v>
      </c>
      <c r="B47" s="93"/>
      <c r="C47" s="93"/>
      <c r="D47" s="93"/>
      <c r="E47" s="93"/>
      <c r="F47" s="93"/>
      <c r="G47" s="93"/>
      <c r="H47" s="93"/>
      <c r="I47" s="93"/>
      <c r="J47" s="93"/>
      <c r="K47" s="93"/>
      <c r="L47" s="93"/>
      <c r="M47" s="93"/>
      <c r="N47" s="93"/>
      <c r="O47" s="93"/>
      <c r="P47" s="93"/>
      <c r="Q47" s="93"/>
      <c r="R47" s="93"/>
      <c r="S47" s="38"/>
    </row>
    <row r="48" spans="1:31" s="29" customFormat="1" ht="15.75" customHeight="1" x14ac:dyDescent="0.15">
      <c r="A48" s="37"/>
      <c r="N48" s="71" t="s">
        <v>23</v>
      </c>
      <c r="O48" s="71"/>
      <c r="P48" s="71"/>
      <c r="Q48" s="71"/>
      <c r="R48" s="71"/>
      <c r="S48" s="71"/>
    </row>
    <row r="49" spans="1:31" s="29" customFormat="1" ht="15.75" customHeight="1" x14ac:dyDescent="0.15">
      <c r="A49" s="58" t="s">
        <v>24</v>
      </c>
      <c r="B49" s="58"/>
      <c r="C49" s="58"/>
      <c r="D49" s="58"/>
      <c r="E49" s="6" t="s">
        <v>63</v>
      </c>
      <c r="F49" s="72">
        <f>X20</f>
        <v>0</v>
      </c>
      <c r="G49" s="73"/>
      <c r="H49" s="73"/>
      <c r="I49" s="73"/>
      <c r="J49" s="73"/>
      <c r="K49" s="74"/>
      <c r="L49" s="7" t="s">
        <v>10</v>
      </c>
      <c r="M49" s="30" t="s">
        <v>25</v>
      </c>
      <c r="N49" s="43">
        <f>H8</f>
        <v>2.8999999999999998E-3</v>
      </c>
      <c r="O49" s="42"/>
      <c r="P49" s="42"/>
      <c r="Q49" s="42"/>
      <c r="R49" s="42"/>
      <c r="S49" s="42"/>
      <c r="T49" s="30" t="s">
        <v>26</v>
      </c>
      <c r="U49" s="11" t="s">
        <v>64</v>
      </c>
      <c r="V49" s="85">
        <f>ROUNDDOWN(F49*N49,0)</f>
        <v>0</v>
      </c>
      <c r="W49" s="85"/>
      <c r="X49" s="85"/>
      <c r="Y49" s="85"/>
      <c r="Z49" s="85"/>
      <c r="AA49" s="85"/>
      <c r="AB49" s="85"/>
      <c r="AC49" s="85"/>
      <c r="AD49" s="7" t="s">
        <v>10</v>
      </c>
    </row>
    <row r="50" spans="1:31" s="29" customFormat="1" ht="15.75" customHeight="1" x14ac:dyDescent="0.15">
      <c r="A50" s="58" t="s">
        <v>28</v>
      </c>
      <c r="B50" s="58"/>
      <c r="C50" s="58"/>
      <c r="D50" s="58"/>
      <c r="I50" s="6" t="s">
        <v>73</v>
      </c>
      <c r="J50" s="75">
        <f>L23</f>
        <v>0</v>
      </c>
      <c r="K50" s="76"/>
      <c r="L50" s="7" t="s">
        <v>15</v>
      </c>
      <c r="M50" s="30" t="s">
        <v>25</v>
      </c>
      <c r="N50" s="86">
        <f>N8</f>
        <v>1909</v>
      </c>
      <c r="O50" s="86"/>
      <c r="P50" s="86"/>
      <c r="Q50" s="86"/>
      <c r="R50" s="86"/>
      <c r="S50" s="86"/>
      <c r="T50" s="30" t="s">
        <v>26</v>
      </c>
      <c r="U50" s="11" t="s">
        <v>65</v>
      </c>
      <c r="V50" s="85">
        <f>J50*N50</f>
        <v>0</v>
      </c>
      <c r="W50" s="85"/>
      <c r="X50" s="85"/>
      <c r="Y50" s="85"/>
      <c r="Z50" s="85"/>
      <c r="AA50" s="85"/>
      <c r="AB50" s="85"/>
      <c r="AC50" s="85"/>
      <c r="AD50" s="7" t="s">
        <v>10</v>
      </c>
    </row>
    <row r="51" spans="1:31" s="29" customFormat="1" ht="15.75" customHeight="1" thickBot="1" x14ac:dyDescent="0.2">
      <c r="U51" s="12"/>
      <c r="V51" s="12"/>
      <c r="W51" s="12"/>
      <c r="X51" s="12"/>
      <c r="Y51" s="12"/>
      <c r="Z51" s="12"/>
      <c r="AA51" s="12"/>
      <c r="AB51" s="12"/>
      <c r="AC51" s="12"/>
      <c r="AD51" s="12"/>
    </row>
    <row r="52" spans="1:31" s="29" customFormat="1" ht="15.75" customHeight="1" thickTop="1" thickBot="1" x14ac:dyDescent="0.2">
      <c r="A52" s="108" t="s">
        <v>68</v>
      </c>
      <c r="B52" s="108"/>
      <c r="C52" s="108"/>
      <c r="D52" s="108"/>
      <c r="E52" s="108"/>
      <c r="F52" s="108"/>
      <c r="G52" s="108"/>
      <c r="H52" s="62" t="s">
        <v>32</v>
      </c>
      <c r="I52" s="62"/>
      <c r="J52" s="62"/>
      <c r="K52" s="87">
        <f>T8</f>
        <v>30000</v>
      </c>
      <c r="L52" s="87"/>
      <c r="M52" s="87"/>
      <c r="N52" s="87"/>
      <c r="O52" s="31" t="s">
        <v>33</v>
      </c>
      <c r="P52" s="31"/>
      <c r="Q52" s="58" t="s">
        <v>67</v>
      </c>
      <c r="R52" s="58"/>
      <c r="S52" s="58"/>
      <c r="T52" s="30" t="s">
        <v>26</v>
      </c>
      <c r="U52" s="14" t="s">
        <v>66</v>
      </c>
      <c r="V52" s="88">
        <f>IF(V49+V50&gt;=K52,K52,ROUNDDOWN(V49+V50,-2))</f>
        <v>0</v>
      </c>
      <c r="W52" s="89"/>
      <c r="X52" s="89"/>
      <c r="Y52" s="89"/>
      <c r="Z52" s="89"/>
      <c r="AA52" s="89"/>
      <c r="AB52" s="89"/>
      <c r="AC52" s="89"/>
      <c r="AD52" s="16" t="s">
        <v>10</v>
      </c>
      <c r="AE52" s="17"/>
    </row>
    <row r="53" spans="1:31" s="29" customFormat="1" ht="15.75" customHeight="1" thickTop="1" x14ac:dyDescent="0.15">
      <c r="A53" s="10"/>
      <c r="B53" s="10"/>
      <c r="C53" s="10"/>
      <c r="D53" s="10"/>
      <c r="E53" s="10"/>
      <c r="F53" s="10"/>
      <c r="G53" s="10"/>
      <c r="H53" s="10"/>
      <c r="I53" s="10"/>
      <c r="J53" s="10"/>
      <c r="K53" s="10"/>
      <c r="L53" s="10"/>
      <c r="M53" s="10"/>
      <c r="N53" s="10"/>
      <c r="O53" s="10"/>
      <c r="P53" s="10"/>
      <c r="Q53" s="10"/>
      <c r="R53" s="10"/>
      <c r="S53" s="10"/>
      <c r="T53" s="10"/>
      <c r="U53" s="36"/>
      <c r="V53" s="36"/>
      <c r="W53" s="36"/>
      <c r="X53" s="80" t="s">
        <v>36</v>
      </c>
      <c r="Y53" s="80"/>
      <c r="Z53" s="80"/>
      <c r="AA53" s="80"/>
      <c r="AB53" s="80"/>
      <c r="AC53" s="80"/>
      <c r="AD53" s="80"/>
    </row>
    <row r="54" spans="1:31" ht="15.75" customHeight="1" thickBot="1" x14ac:dyDescent="0.2">
      <c r="A54" s="62" t="s">
        <v>49</v>
      </c>
      <c r="B54" s="62"/>
      <c r="C54" s="62"/>
      <c r="D54" s="62"/>
      <c r="E54" s="62"/>
      <c r="F54" s="62"/>
    </row>
    <row r="55" spans="1:31" ht="15.75" customHeight="1" thickBot="1" x14ac:dyDescent="0.2">
      <c r="A55" s="18"/>
      <c r="B55" s="18"/>
      <c r="C55" s="18"/>
      <c r="D55" s="18"/>
      <c r="E55" s="18"/>
      <c r="F55" s="25"/>
      <c r="G55" s="25"/>
      <c r="I55" s="18"/>
      <c r="J55" s="18"/>
      <c r="K55" s="18"/>
      <c r="L55" s="25"/>
      <c r="M55" s="25"/>
      <c r="N55" s="25"/>
      <c r="O55" s="25"/>
      <c r="Q55" s="18"/>
      <c r="R55" s="25"/>
      <c r="S55" s="18"/>
      <c r="T55" s="18"/>
      <c r="U55" s="18"/>
      <c r="V55" s="18"/>
      <c r="W55" s="18"/>
      <c r="Y55" s="102">
        <f>B56+H56+N56+T56</f>
        <v>0</v>
      </c>
      <c r="Z55" s="103"/>
      <c r="AA55" s="103"/>
      <c r="AB55" s="103"/>
      <c r="AC55" s="103"/>
      <c r="AD55" s="106" t="s">
        <v>10</v>
      </c>
    </row>
    <row r="56" spans="1:31" ht="15.75" customHeight="1" thickTop="1" thickBot="1" x14ac:dyDescent="0.2">
      <c r="A56" s="32" t="s">
        <v>50</v>
      </c>
      <c r="B56" s="94">
        <f>V31</f>
        <v>0</v>
      </c>
      <c r="C56" s="95"/>
      <c r="D56" s="96"/>
      <c r="E56" s="35" t="s">
        <v>10</v>
      </c>
      <c r="F56" s="23" t="s">
        <v>51</v>
      </c>
      <c r="G56" s="14" t="s">
        <v>42</v>
      </c>
      <c r="H56" s="97">
        <f>V38</f>
        <v>0</v>
      </c>
      <c r="I56" s="94"/>
      <c r="J56" s="98"/>
      <c r="K56" s="16" t="s">
        <v>10</v>
      </c>
      <c r="L56" s="19" t="s">
        <v>51</v>
      </c>
      <c r="M56" s="14" t="s">
        <v>48</v>
      </c>
      <c r="N56" s="97">
        <f>V45</f>
        <v>0</v>
      </c>
      <c r="O56" s="94"/>
      <c r="P56" s="94"/>
      <c r="Q56" s="16" t="s">
        <v>10</v>
      </c>
      <c r="R56" s="19" t="s">
        <v>51</v>
      </c>
      <c r="S56" s="32" t="s">
        <v>66</v>
      </c>
      <c r="T56" s="94">
        <f>V52</f>
        <v>0</v>
      </c>
      <c r="U56" s="95"/>
      <c r="V56" s="96"/>
      <c r="W56" s="16" t="s">
        <v>10</v>
      </c>
      <c r="X56" s="20" t="s">
        <v>26</v>
      </c>
      <c r="Y56" s="104"/>
      <c r="Z56" s="105"/>
      <c r="AA56" s="105"/>
      <c r="AB56" s="105"/>
      <c r="AC56" s="105"/>
      <c r="AD56" s="107"/>
    </row>
    <row r="57" spans="1:31" ht="15.75" customHeight="1" thickTop="1" x14ac:dyDescent="0.15">
      <c r="F57" s="25"/>
      <c r="G57" s="25"/>
      <c r="L57" s="25"/>
      <c r="M57" s="25"/>
      <c r="N57" s="25"/>
      <c r="O57" s="25"/>
      <c r="P57" s="33"/>
      <c r="Q57" s="33"/>
      <c r="R57" s="53" t="s">
        <v>75</v>
      </c>
      <c r="S57" s="53"/>
      <c r="T57" s="53"/>
      <c r="U57" s="53"/>
      <c r="V57" s="53"/>
      <c r="W57" s="53"/>
      <c r="X57" s="92"/>
      <c r="Y57" s="99">
        <f>ROUNDUP(Y55/12,-2)</f>
        <v>0</v>
      </c>
      <c r="Z57" s="100"/>
      <c r="AA57" s="100"/>
      <c r="AB57" s="100"/>
      <c r="AC57" s="101"/>
      <c r="AD57" s="7" t="s">
        <v>10</v>
      </c>
    </row>
    <row r="58" spans="1:31" ht="15.75" customHeight="1" x14ac:dyDescent="0.1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row>
    <row r="59" spans="1:31" ht="15.75" customHeight="1" x14ac:dyDescent="0.15">
      <c r="A59" s="2" t="s">
        <v>52</v>
      </c>
    </row>
    <row r="60" spans="1:31" ht="15.75" customHeight="1" x14ac:dyDescent="0.15">
      <c r="A60" s="2" t="s">
        <v>53</v>
      </c>
    </row>
    <row r="61" spans="1:31" ht="15.75" customHeight="1" x14ac:dyDescent="0.15">
      <c r="A61" s="21" t="s">
        <v>54</v>
      </c>
    </row>
    <row r="62" spans="1:31" ht="15.75" customHeight="1" x14ac:dyDescent="0.15">
      <c r="A62" s="2" t="s">
        <v>55</v>
      </c>
    </row>
    <row r="63" spans="1:31" ht="15.75" customHeight="1" x14ac:dyDescent="0.15">
      <c r="A63" s="2" t="s">
        <v>56</v>
      </c>
    </row>
    <row r="64" spans="1:31" ht="15.75" customHeight="1" x14ac:dyDescent="0.15">
      <c r="A64" s="2" t="s">
        <v>57</v>
      </c>
    </row>
  </sheetData>
  <sheetProtection algorithmName="SHA-512" hashValue="QA506hU3C/O4kwJyjxQ9pc9/f/7ZIfSIRn6vjVKvqQEglxiFzmfONiZxtk6rh8iu2qkTqLssi4QenxNcMuzNrA==" saltValue="4C1NWTRrQJ53j26+Tk4yug==" spinCount="100000" sheet="1" objects="1" scenarios="1"/>
  <mergeCells count="146">
    <mergeCell ref="R57:X57"/>
    <mergeCell ref="X53:AD53"/>
    <mergeCell ref="A47:R47"/>
    <mergeCell ref="B56:D56"/>
    <mergeCell ref="H56:J56"/>
    <mergeCell ref="N56:P56"/>
    <mergeCell ref="T56:V56"/>
    <mergeCell ref="Y57:AC57"/>
    <mergeCell ref="X46:AD46"/>
    <mergeCell ref="A54:F54"/>
    <mergeCell ref="Y55:AC56"/>
    <mergeCell ref="AD55:AD56"/>
    <mergeCell ref="N48:S48"/>
    <mergeCell ref="A49:D49"/>
    <mergeCell ref="F49:K49"/>
    <mergeCell ref="N49:S49"/>
    <mergeCell ref="V49:AC49"/>
    <mergeCell ref="A50:D50"/>
    <mergeCell ref="J50:K50"/>
    <mergeCell ref="N50:S50"/>
    <mergeCell ref="V50:AC50"/>
    <mergeCell ref="A52:G52"/>
    <mergeCell ref="H52:J52"/>
    <mergeCell ref="K52:N52"/>
    <mergeCell ref="Q52:S52"/>
    <mergeCell ref="V52:AC52"/>
    <mergeCell ref="A43:D43"/>
    <mergeCell ref="J43:K43"/>
    <mergeCell ref="N43:S43"/>
    <mergeCell ref="V43:AC43"/>
    <mergeCell ref="A45:G45"/>
    <mergeCell ref="H45:J45"/>
    <mergeCell ref="K45:N45"/>
    <mergeCell ref="Q45:S45"/>
    <mergeCell ref="V45:AC45"/>
    <mergeCell ref="X39:AD39"/>
    <mergeCell ref="N41:S41"/>
    <mergeCell ref="A42:D42"/>
    <mergeCell ref="F42:K42"/>
    <mergeCell ref="N42:S42"/>
    <mergeCell ref="V42:AC42"/>
    <mergeCell ref="A36:D36"/>
    <mergeCell ref="J36:K36"/>
    <mergeCell ref="N36:S36"/>
    <mergeCell ref="V36:AC36"/>
    <mergeCell ref="A38:G38"/>
    <mergeCell ref="H38:J38"/>
    <mergeCell ref="K38:N38"/>
    <mergeCell ref="Q38:S38"/>
    <mergeCell ref="V38:AC38"/>
    <mergeCell ref="A40:P40"/>
    <mergeCell ref="X32:AD32"/>
    <mergeCell ref="A33:F33"/>
    <mergeCell ref="N34:S34"/>
    <mergeCell ref="A35:D35"/>
    <mergeCell ref="F35:K35"/>
    <mergeCell ref="N35:S35"/>
    <mergeCell ref="V35:AC35"/>
    <mergeCell ref="V28:AC28"/>
    <mergeCell ref="A29:D29"/>
    <mergeCell ref="J29:K29"/>
    <mergeCell ref="N29:S29"/>
    <mergeCell ref="V29:AC29"/>
    <mergeCell ref="A31:G31"/>
    <mergeCell ref="H31:J31"/>
    <mergeCell ref="K31:N31"/>
    <mergeCell ref="Q31:S31"/>
    <mergeCell ref="V31:AC31"/>
    <mergeCell ref="A25:F25"/>
    <mergeCell ref="A26:F26"/>
    <mergeCell ref="N27:S27"/>
    <mergeCell ref="A28:D28"/>
    <mergeCell ref="F28:K28"/>
    <mergeCell ref="N28:S28"/>
    <mergeCell ref="A20:J20"/>
    <mergeCell ref="L20:M20"/>
    <mergeCell ref="P20:V20"/>
    <mergeCell ref="A23:J23"/>
    <mergeCell ref="L23:M23"/>
    <mergeCell ref="X20:AC20"/>
    <mergeCell ref="A21:J21"/>
    <mergeCell ref="L21:M21"/>
    <mergeCell ref="X21:AC21"/>
    <mergeCell ref="A18:F18"/>
    <mergeCell ref="G18:H18"/>
    <mergeCell ref="I18:N18"/>
    <mergeCell ref="P18:Q18"/>
    <mergeCell ref="R18:Z18"/>
    <mergeCell ref="AB18:AD18"/>
    <mergeCell ref="A17:F17"/>
    <mergeCell ref="G17:H17"/>
    <mergeCell ref="I17:N17"/>
    <mergeCell ref="P17:Q17"/>
    <mergeCell ref="R17:Z17"/>
    <mergeCell ref="AB17:AD17"/>
    <mergeCell ref="A16:F16"/>
    <mergeCell ref="G16:H16"/>
    <mergeCell ref="I16:N16"/>
    <mergeCell ref="P16:Q16"/>
    <mergeCell ref="R16:Z16"/>
    <mergeCell ref="AB16:AD16"/>
    <mergeCell ref="A15:F15"/>
    <mergeCell ref="G15:H15"/>
    <mergeCell ref="I15:N15"/>
    <mergeCell ref="P15:Q15"/>
    <mergeCell ref="R15:Z15"/>
    <mergeCell ref="AB15:AD15"/>
    <mergeCell ref="A14:F14"/>
    <mergeCell ref="G14:H14"/>
    <mergeCell ref="I14:N14"/>
    <mergeCell ref="P14:Q14"/>
    <mergeCell ref="R14:Z14"/>
    <mergeCell ref="AB14:AD14"/>
    <mergeCell ref="A13:F13"/>
    <mergeCell ref="G13:H13"/>
    <mergeCell ref="I13:N13"/>
    <mergeCell ref="P13:Q13"/>
    <mergeCell ref="R13:Z13"/>
    <mergeCell ref="AB13:AD13"/>
    <mergeCell ref="A10:H10"/>
    <mergeCell ref="A11:F12"/>
    <mergeCell ref="G11:H12"/>
    <mergeCell ref="I11:O12"/>
    <mergeCell ref="R11:AA12"/>
    <mergeCell ref="AB11:AD12"/>
    <mergeCell ref="A6:G6"/>
    <mergeCell ref="H6:M6"/>
    <mergeCell ref="N6:S6"/>
    <mergeCell ref="T6:Y6"/>
    <mergeCell ref="A8:G8"/>
    <mergeCell ref="H8:M8"/>
    <mergeCell ref="N8:S8"/>
    <mergeCell ref="T8:Y8"/>
    <mergeCell ref="A1:AD2"/>
    <mergeCell ref="H4:M4"/>
    <mergeCell ref="N4:S4"/>
    <mergeCell ref="T4:Y4"/>
    <mergeCell ref="A5:G5"/>
    <mergeCell ref="H5:M5"/>
    <mergeCell ref="N5:S5"/>
    <mergeCell ref="T5:Y5"/>
    <mergeCell ref="A3:R3"/>
    <mergeCell ref="A7:G7"/>
    <mergeCell ref="H7:M7"/>
    <mergeCell ref="N7:S7"/>
    <mergeCell ref="T7:Y7"/>
  </mergeCells>
  <phoneticPr fontId="3"/>
  <printOptions horizontalCentered="1" verticalCentered="1"/>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簡易試算シート</vt:lpstr>
      <vt:lpstr>簡易試算シート!Print_Area</vt:lpstr>
    </vt:vector>
  </TitlesOfParts>
  <Company>白岡市役所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白岡市役所</dc:creator>
  <cp:lastModifiedBy>馬場 志織</cp:lastModifiedBy>
  <cp:lastPrinted>2026-03-23T00:18:31Z</cp:lastPrinted>
  <dcterms:created xsi:type="dcterms:W3CDTF">2018-05-29T23:50:16Z</dcterms:created>
  <dcterms:modified xsi:type="dcterms:W3CDTF">2026-03-25T03:12:47Z</dcterms:modified>
</cp:coreProperties>
</file>